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39" activeTab="1"/>
  </bookViews>
  <sheets>
    <sheet name="VRA3-2" sheetId="1" r:id="rId1"/>
    <sheet name="FBA2-2" sheetId="2" r:id="rId2"/>
    <sheet name="FS 20-4" sheetId="3" r:id="rId3"/>
    <sheet name="Sheet2" sheetId="4" r:id="rId4"/>
  </sheets>
  <definedNames>
    <definedName name="_xlnm.Print_Titles" localSheetId="1">'FBA2-2'!$18:$18</definedName>
    <definedName name="_xlnm.Print_Titles" localSheetId="2">'FS 20-4'!$A:$B,'FS 20-4'!$10:$12</definedName>
    <definedName name="_xlnm.Print_Titles" localSheetId="0">'VRA3-2'!$20:$20</definedName>
  </definedNames>
  <calcPr fullCalcOnLoad="1"/>
</workbook>
</file>

<file path=xl/sharedStrings.xml><?xml version="1.0" encoding="utf-8"?>
<sst xmlns="http://schemas.openxmlformats.org/spreadsheetml/2006/main" count="329" uniqueCount="259">
  <si>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</si>
  <si>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</si>
  <si>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</si>
  <si>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</si>
  <si>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</si>
  <si>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</si>
  <si>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</si>
  <si>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</si>
  <si>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</si>
  <si>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</si>
  <si>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</si>
  <si>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</si>
  <si>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</si>
  <si>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</si>
  <si>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</si>
  <si>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</si>
  <si>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</si>
  <si>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</si>
  <si>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</si>
  <si>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</si>
  <si>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</si>
  <si>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</si>
  <si>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</si>
  <si>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</si>
  <si>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</si>
  <si>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</si>
  <si>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</si>
  <si>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</si>
  <si>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</si>
  <si>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</si>
  <si>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</si>
  <si>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</si>
  <si>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</si>
  <si>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</si>
  <si>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>V.</t>
  </si>
  <si>
    <t>VI.</t>
  </si>
  <si>
    <t>VII.</t>
  </si>
  <si>
    <t>VIII.</t>
  </si>
  <si>
    <t>IX.</t>
  </si>
  <si>
    <t>SUNAUDOTŲ IR PARDUOTŲ ATSARGŲ SAVIKAINA</t>
  </si>
  <si>
    <t>X.</t>
  </si>
  <si>
    <t>XI.</t>
  </si>
  <si>
    <t>XII.</t>
  </si>
  <si>
    <t>XIII.</t>
  </si>
  <si>
    <t>XIV.</t>
  </si>
  <si>
    <t xml:space="preserve">I. </t>
  </si>
  <si>
    <t>PERVESTINOS Į BIUDŽETĄ KITOS VEIKLOS PAJAMOS</t>
  </si>
  <si>
    <t xml:space="preserve">III. 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</si>
  <si>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</si>
  <si>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</si>
  <si>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</si>
  <si>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</si>
  <si>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</si>
  <si>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</si>
  <si>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</si>
  <si>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</si>
  <si>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</si>
  <si>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</si>
  <si>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</si>
  <si>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</si>
  <si>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</si>
  <si>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</si>
  <si>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</si>
  <si>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</si>
  <si>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1.</t>
  </si>
  <si>
    <t>1.1.</t>
  </si>
  <si>
    <t>1.2.</t>
  </si>
  <si>
    <t>2.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</si>
  <si>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</si>
  <si>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</si>
  <si>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</si>
  <si>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</si>
  <si>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</si>
  <si>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</si>
  <si>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</si>
  <si>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</si>
  <si>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</si>
  <si>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</si>
  <si>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</si>
  <si>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</si>
  <si>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</si>
  <si>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</si>
  <si>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</si>
  <si>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</si>
  <si>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</si>
  <si>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</si>
  <si>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</si>
  <si>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</si>
  <si>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</si>
  <si>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</si>
  <si>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</si>
  <si>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</si>
  <si>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</si>
  <si>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</si>
  <si>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</si>
  <si>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</si>
  <si>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</si>
  <si>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</si>
  <si>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</si>
  <si>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</si>
  <si>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</si>
  <si>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</si>
  <si>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</si>
  <si>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</si>
  <si>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</si>
  <si>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</si>
  <si>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</si>
  <si>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</si>
  <si>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</si>
  <si>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</si>
  <si>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</si>
  <si>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</si>
  <si>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</si>
  <si>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</si>
  <si>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</si>
  <si>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</si>
  <si>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</si>
  <si>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</si>
  <si>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</si>
  <si>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</si>
  <si>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</si>
  <si>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</si>
  <si>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</si>
  <si>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</si>
  <si>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</si>
  <si>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</si>
  <si>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</si>
  <si>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</si>
  <si>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</si>
  <si>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</si>
  <si>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</si>
  <si>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</si>
  <si>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</si>
  <si>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</si>
  <si>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</si>
  <si>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</si>
  <si>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</si>
  <si>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</si>
  <si>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</si>
  <si>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</si>
  <si>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</si>
  <si>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</si>
  <si>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</si>
  <si>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</si>
  <si>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</si>
  <si>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</si>
  <si>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</si>
  <si>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</si>
  <si>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</si>
  <si>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</si>
  <si>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</si>
  <si>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</si>
  <si>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</si>
  <si>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</si>
  <si>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</si>
  <si>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</si>
  <si>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</si>
  <si>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</si>
  <si>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</si>
  <si>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</si>
  <si>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</si>
  <si>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</si>
  <si>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</si>
  <si>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</si>
  <si>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</si>
  <si>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</si>
  <si>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III.5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</si>
  <si>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</si>
  <si>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</si>
  <si>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</si>
  <si>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</si>
  <si>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</si>
  <si>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</si>
  <si>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</si>
  <si>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</si>
  <si>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</si>
  <si>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</si>
  <si>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</si>
  <si>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</si>
  <si>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</si>
  <si>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</si>
  <si>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</si>
  <si>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</si>
  <si>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</si>
  <si>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</si>
  <si>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</si>
  <si>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</si>
  <si>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</si>
  <si>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</si>
  <si>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</si>
  <si>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</si>
  <si>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</si>
  <si>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</si>
  <si>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</si>
  <si>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</si>
  <si>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</si>
  <si>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</si>
  <si>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</si>
  <si>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II.12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</si>
  <si>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</si>
  <si>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</si>
  <si>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</si>
  <si>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</si>
  <si>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</si>
  <si>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</si>
  <si>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</si>
  <si>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</si>
  <si>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</si>
  <si>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subjekto, parengusio finansinės būklės ataskaitą (konsoliduotąją finansinės būklės ataskaitą), kodas, adresas)</t>
  </si>
  <si>
    <t>Dainius Žvirdauskas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</si>
  <si>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</si>
  <si>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</si>
  <si>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</si>
  <si>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</si>
  <si>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</si>
  <si>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</si>
  <si>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</si>
  <si>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</si>
  <si>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</si>
  <si>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</si>
  <si>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</si>
  <si>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</si>
  <si>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</si>
  <si>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</si>
  <si>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</si>
  <si>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</si>
  <si>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</si>
  <si>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</si>
  <si>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(Žemesniojo lygio viešojo sektoriaus subjektų, išskyrus mokesčių fondus ir išteklių fondus,</t>
  </si>
  <si>
    <t>veiklos rezultatų ataskaitos forma)</t>
  </si>
  <si>
    <t>190136353  S. LOZORAIČIO 13 KAUNAS</t>
  </si>
  <si>
    <t>Direktorius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</si>
  <si>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</si>
  <si>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</si>
  <si>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</si>
  <si>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</si>
  <si>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</si>
  <si>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</si>
  <si>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</si>
  <si>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Mineraliniai ištekliai ir kitas ilgalaikis turtas</t>
  </si>
  <si>
    <t>(viešojo sektoriaus subjekto vadovas arba jo įgaliotas administracijos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</si>
  <si>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</si>
  <si>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</si>
  <si>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KAUNO TECHNOLOGIJOS UNIVERSITETO INŽINERIJOS LICĖJUS</t>
  </si>
  <si>
    <t>PAGAL 2015  M.  KOVO  31 D. DUOMENIS</t>
  </si>
  <si>
    <t>Danutė Taraškuvienė</t>
  </si>
  <si>
    <t>PAGAL 2015  M.   KOVO  31  D. DUOMENIS</t>
  </si>
  <si>
    <t xml:space="preserve">        Danutė Taraškuvienė</t>
  </si>
  <si>
    <t>FINANSAVIMO SUMOS PAGAL ŠALTINĮ, TIKSLINĘ PASKIRTĮ IR JŲ POKYČIAI PER    2015 M. I ketvirčio   ATASKAITINĮ LAIKOTARPĮ</t>
  </si>
  <si>
    <t>Sukauptos gautinos sumos     kred+atost. Rez</t>
  </si>
  <si>
    <t>Gautinos sumos už turto naudojimą, parduotas prekes, turtą, paslaugas(neapm. Sask.+negrąž.sp.)</t>
  </si>
  <si>
    <t xml:space="preserve">Kiti trumpalaikiai įsipareigojimai    </t>
  </si>
  <si>
    <t>Sukauptos mokėtinos sumos  atost. Rez.</t>
  </si>
  <si>
    <t>KAUNO UNIVERSITETO INŽINERIJOS LICĖJUS</t>
  </si>
  <si>
    <t>2015-05-11</t>
  </si>
  <si>
    <t>Pateikimo valiuta ir tikslumas: eurais</t>
  </si>
  <si>
    <t>2015-05-11  Nr.02</t>
  </si>
  <si>
    <t>2015-05-11   Nr.02</t>
  </si>
  <si>
    <t xml:space="preserve">                                                      KAUNO TECHNOLOGIJOS UNIVERSITETO INŽINERIJOS LICĖJUS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</si>
</sst>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7]yyyy\ &quot;m.&quot;\ mmmm\ d\ &quot;d.&quot;"/>
    <numFmt numFmtId="182" formatCode="0.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/>
    </xf>
    <xf numFmtId="0" fontId="13" fillId="32" borderId="14" xfId="0" applyFont="1" applyFill="1" applyBorder="1" applyAlignment="1">
      <alignment horizontal="left" vertical="center"/>
    </xf>
    <xf numFmtId="0" fontId="13" fillId="32" borderId="1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vertical="center" wrapText="1"/>
    </xf>
    <xf numFmtId="0" fontId="1" fillId="32" borderId="24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6" fontId="1" fillId="32" borderId="12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 quotePrefix="1">
      <alignment horizontal="center" vertical="center" wrapText="1"/>
    </xf>
    <xf numFmtId="0" fontId="1" fillId="32" borderId="15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 quotePrefix="1">
      <alignment horizontal="center" vertical="center" wrapText="1"/>
    </xf>
    <xf numFmtId="2" fontId="5" fillId="0" borderId="10" xfId="0" applyNumberFormat="1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32" borderId="24" xfId="60" applyFont="1" applyFill="1" applyBorder="1" applyAlignment="1">
      <alignment horizontal="left"/>
      <protection/>
    </xf>
    <xf numFmtId="0" fontId="7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vertical="center" wrapText="1"/>
    </xf>
    <xf numFmtId="49" fontId="1" fillId="32" borderId="0" xfId="0" applyNumberFormat="1" applyFont="1" applyFill="1" applyAlignment="1">
      <alignment horizontal="center" vertical="center" wrapText="1"/>
    </xf>
    <xf numFmtId="49" fontId="1" fillId="32" borderId="0" xfId="0" applyNumberFormat="1" applyFont="1" applyFill="1" applyAlignment="1">
      <alignment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6 7" xfId="58"/>
    <cellStyle name="Normal 3 3" xfId="59"/>
    <cellStyle name="Normal_4VSAFASp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4"/>
  <sheetViews>
    <sheetView zoomScalePageLayoutView="0" workbookViewId="0" topLeftCell="A4">
      <selection activeCell="M27" sqref="M27"/>
    </sheetView>
  </sheetViews>
  <sheetFormatPr defaultColWidth="9.140625" defaultRowHeight="12.75"/>
  <cols>
    <col min="1" max="1" width="4.140625" style="11" customWidth="1"/>
    <col min="2" max="2" width="30.140625" style="11" customWidth="1"/>
    <col min="3" max="3" width="18.28125" style="11" customWidth="1"/>
    <col min="4" max="4" width="4.421875" style="11" customWidth="1"/>
    <col min="5" max="5" width="15.140625" style="11" customWidth="1"/>
    <col min="6" max="6" width="13.140625" style="11" customWidth="1"/>
    <col min="7" max="16384" width="9.140625" style="11" customWidth="1"/>
  </cols>
  <sheetData>
    <row r="1" spans="4:5" ht="12.75">
      <c r="D1" s="10"/>
      <c r="E1" s="10"/>
    </row>
    <row r="2" spans="3:4" ht="15.75">
      <c r="C2" s="7"/>
      <c r="D2" s="11" t="s">
        <v>20</v>
      </c>
    </row>
    <row r="3" spans="4:6" ht="15.75">
      <c r="D3" s="9" t="s">
        <v>63</v>
      </c>
      <c r="E3" s="4"/>
      <c r="F3" s="4"/>
    </row>
    <row r="5" spans="1:6" ht="15.75">
      <c r="A5" s="151" t="s">
        <v>228</v>
      </c>
      <c r="B5" s="152"/>
      <c r="C5" s="152"/>
      <c r="D5" s="152"/>
      <c r="E5" s="152"/>
      <c r="F5" s="152"/>
    </row>
    <row r="6" spans="1:6" ht="15.75">
      <c r="A6" s="153" t="s">
        <v>229</v>
      </c>
      <c r="B6" s="152"/>
      <c r="C6" s="152"/>
      <c r="D6" s="152"/>
      <c r="E6" s="152"/>
      <c r="F6" s="152"/>
    </row>
    <row r="7" spans="1:6" ht="15.75">
      <c r="A7" s="107"/>
      <c r="B7" s="154" t="s">
        <v>243</v>
      </c>
      <c r="C7" s="154"/>
      <c r="D7" s="154"/>
      <c r="E7" s="154"/>
      <c r="F7" s="10"/>
    </row>
    <row r="8" spans="1:6" s="108" customFormat="1" ht="12">
      <c r="A8" s="155" t="s">
        <v>210</v>
      </c>
      <c r="B8" s="156"/>
      <c r="C8" s="156"/>
      <c r="D8" s="156"/>
      <c r="E8" s="156"/>
      <c r="F8" s="156"/>
    </row>
    <row r="9" spans="1:6" ht="15">
      <c r="A9" s="109"/>
      <c r="B9" s="157" t="s">
        <v>230</v>
      </c>
      <c r="C9" s="157"/>
      <c r="D9" s="157"/>
      <c r="E9" s="157"/>
      <c r="F9" s="109"/>
    </row>
    <row r="10" spans="1:6" s="108" customFormat="1" ht="12">
      <c r="A10" s="155" t="s">
        <v>23</v>
      </c>
      <c r="B10" s="156"/>
      <c r="C10" s="156"/>
      <c r="D10" s="156"/>
      <c r="E10" s="156"/>
      <c r="F10" s="156"/>
    </row>
    <row r="11" spans="1:6" s="108" customFormat="1" ht="12">
      <c r="A11" s="155" t="s">
        <v>22</v>
      </c>
      <c r="B11" s="156"/>
      <c r="C11" s="156"/>
      <c r="D11" s="156"/>
      <c r="E11" s="156"/>
      <c r="F11" s="156"/>
    </row>
    <row r="12" spans="1:6" ht="15">
      <c r="A12" s="158"/>
      <c r="B12" s="159"/>
      <c r="C12" s="159"/>
      <c r="D12" s="159"/>
      <c r="E12" s="159"/>
      <c r="F12" s="159"/>
    </row>
    <row r="13" spans="1:6" ht="14.25">
      <c r="A13" s="160" t="s">
        <v>211</v>
      </c>
      <c r="B13" s="161"/>
      <c r="C13" s="161"/>
      <c r="D13" s="161"/>
      <c r="E13" s="161"/>
      <c r="F13" s="161"/>
    </row>
    <row r="14" spans="1:6" ht="15">
      <c r="A14" s="162"/>
      <c r="B14" s="159"/>
      <c r="C14" s="159"/>
      <c r="D14" s="159"/>
      <c r="E14" s="159"/>
      <c r="F14" s="159"/>
    </row>
    <row r="15" spans="1:6" ht="14.25">
      <c r="A15" s="160" t="s">
        <v>246</v>
      </c>
      <c r="B15" s="161"/>
      <c r="C15" s="161"/>
      <c r="D15" s="161"/>
      <c r="E15" s="161"/>
      <c r="F15" s="161"/>
    </row>
    <row r="16" spans="1:6" ht="9.75" customHeight="1">
      <c r="A16" s="28"/>
      <c r="B16" s="9"/>
      <c r="C16" s="9"/>
      <c r="D16" s="9"/>
      <c r="E16" s="9"/>
      <c r="F16" s="9"/>
    </row>
    <row r="17" spans="1:6" ht="15">
      <c r="A17" s="163" t="s">
        <v>257</v>
      </c>
      <c r="B17" s="164"/>
      <c r="C17" s="164"/>
      <c r="D17" s="164"/>
      <c r="E17" s="164"/>
      <c r="F17" s="164"/>
    </row>
    <row r="18" spans="1:6" ht="15">
      <c r="A18" s="162" t="s">
        <v>212</v>
      </c>
      <c r="B18" s="159"/>
      <c r="C18" s="159"/>
      <c r="D18" s="159"/>
      <c r="E18" s="159"/>
      <c r="F18" s="159"/>
    </row>
    <row r="19" spans="1:6" s="9" customFormat="1" ht="15">
      <c r="A19" s="165" t="s">
        <v>255</v>
      </c>
      <c r="B19" s="159"/>
      <c r="C19" s="159"/>
      <c r="D19" s="159"/>
      <c r="E19" s="159"/>
      <c r="F19" s="159"/>
    </row>
    <row r="20" spans="1:6" s="110" customFormat="1" ht="49.5" customHeight="1">
      <c r="A20" s="5" t="s">
        <v>213</v>
      </c>
      <c r="B20" s="166" t="s">
        <v>214</v>
      </c>
      <c r="C20" s="167"/>
      <c r="D20" s="5" t="s">
        <v>16</v>
      </c>
      <c r="E20" s="5" t="s">
        <v>215</v>
      </c>
      <c r="F20" s="5" t="s">
        <v>216</v>
      </c>
    </row>
    <row r="21" spans="1:6" ht="15.75">
      <c r="A21" s="2" t="s">
        <v>217</v>
      </c>
      <c r="B21" s="168" t="s">
        <v>218</v>
      </c>
      <c r="C21" s="168"/>
      <c r="D21" s="6"/>
      <c r="E21" s="96">
        <f>SUM(E22,E27,E28)</f>
        <v>433531.29000000004</v>
      </c>
      <c r="F21" s="96">
        <f>SUM(F22,F27,F28)</f>
        <v>1335405.39</v>
      </c>
    </row>
    <row r="22" spans="1:6" ht="15.75">
      <c r="A22" s="1" t="s">
        <v>219</v>
      </c>
      <c r="B22" s="169" t="s">
        <v>220</v>
      </c>
      <c r="C22" s="169"/>
      <c r="D22" s="8"/>
      <c r="E22" s="96">
        <f>SUM(E23:E26)</f>
        <v>433531.29000000004</v>
      </c>
      <c r="F22" s="96">
        <f>SUM(F23:F26)</f>
        <v>1335405.39</v>
      </c>
    </row>
    <row r="23" spans="1:6" ht="15.75">
      <c r="A23" s="1" t="s">
        <v>24</v>
      </c>
      <c r="B23" s="169" t="s">
        <v>25</v>
      </c>
      <c r="C23" s="169"/>
      <c r="D23" s="8"/>
      <c r="E23" s="149">
        <f>289260.32+5093.09+47835.3</f>
        <v>342188.71</v>
      </c>
      <c r="F23" s="97">
        <v>1088684.87</v>
      </c>
    </row>
    <row r="24" spans="1:6" ht="15.75">
      <c r="A24" s="1" t="s">
        <v>26</v>
      </c>
      <c r="B24" s="169" t="s">
        <v>27</v>
      </c>
      <c r="C24" s="169"/>
      <c r="D24" s="3"/>
      <c r="E24" s="149">
        <f>31569.83+26937.25+3573.66+2700.09+8035.73</f>
        <v>72816.56</v>
      </c>
      <c r="F24" s="97">
        <v>218309.69</v>
      </c>
    </row>
    <row r="25" spans="1:6" ht="15.75">
      <c r="A25" s="1" t="s">
        <v>28</v>
      </c>
      <c r="B25" s="169" t="s">
        <v>29</v>
      </c>
      <c r="C25" s="169"/>
      <c r="D25" s="8"/>
      <c r="E25" s="149">
        <v>5093.09</v>
      </c>
      <c r="F25" s="97">
        <v>20528.9</v>
      </c>
    </row>
    <row r="26" spans="1:6" ht="15.75">
      <c r="A26" s="1" t="s">
        <v>30</v>
      </c>
      <c r="B26" s="169" t="s">
        <v>31</v>
      </c>
      <c r="C26" s="169"/>
      <c r="D26" s="3"/>
      <c r="E26" s="149">
        <f>12514.93+918</f>
        <v>13432.93</v>
      </c>
      <c r="F26" s="97">
        <v>7881.93</v>
      </c>
    </row>
    <row r="27" spans="1:6" ht="15.75">
      <c r="A27" s="1" t="s">
        <v>221</v>
      </c>
      <c r="B27" s="169" t="s">
        <v>222</v>
      </c>
      <c r="C27" s="169"/>
      <c r="D27" s="8"/>
      <c r="E27" s="96"/>
      <c r="F27" s="96"/>
    </row>
    <row r="28" spans="1:6" ht="15.75">
      <c r="A28" s="1" t="s">
        <v>223</v>
      </c>
      <c r="B28" s="169" t="s">
        <v>224</v>
      </c>
      <c r="C28" s="169"/>
      <c r="D28" s="8"/>
      <c r="E28" s="96">
        <f>SUM(E29:E30)</f>
        <v>0</v>
      </c>
      <c r="F28" s="96">
        <f>SUM(F29:F30)</f>
        <v>0</v>
      </c>
    </row>
    <row r="29" spans="1:6" ht="31.5">
      <c r="A29" s="1" t="s">
        <v>32</v>
      </c>
      <c r="B29" s="169" t="s">
        <v>225</v>
      </c>
      <c r="C29" s="169"/>
      <c r="D29" s="3"/>
      <c r="E29" s="96"/>
      <c r="F29" s="96"/>
    </row>
    <row r="30" spans="1:6" ht="31.5">
      <c r="A30" s="1" t="s">
        <v>33</v>
      </c>
      <c r="B30" s="169" t="s">
        <v>226</v>
      </c>
      <c r="C30" s="169"/>
      <c r="D30" s="3"/>
      <c r="E30" s="96"/>
      <c r="F30" s="96"/>
    </row>
    <row r="31" spans="1:6" ht="22.5" customHeight="1">
      <c r="A31" s="2" t="s">
        <v>227</v>
      </c>
      <c r="B31" s="168" t="s">
        <v>0</v>
      </c>
      <c r="C31" s="168"/>
      <c r="D31" s="6"/>
      <c r="E31" s="96">
        <f>SUM(E32:E45)</f>
        <v>433017.48000000004</v>
      </c>
      <c r="F31" s="96">
        <f>SUM(F32:F45)</f>
        <v>1349477.52</v>
      </c>
    </row>
    <row r="32" spans="1:6" ht="15.75">
      <c r="A32" s="1" t="s">
        <v>219</v>
      </c>
      <c r="B32" s="169" t="s">
        <v>62</v>
      </c>
      <c r="C32" s="169"/>
      <c r="D32" s="95"/>
      <c r="E32" s="97">
        <f>317638.51+50535.39</f>
        <v>368173.9</v>
      </c>
      <c r="F32" s="97">
        <v>1202065.24</v>
      </c>
    </row>
    <row r="33" spans="1:6" ht="15.75">
      <c r="A33" s="1" t="s">
        <v>221</v>
      </c>
      <c r="B33" s="169" t="s">
        <v>52</v>
      </c>
      <c r="C33" s="169"/>
      <c r="D33" s="95"/>
      <c r="E33" s="97">
        <v>12347.91</v>
      </c>
      <c r="F33" s="149">
        <v>24361.99</v>
      </c>
    </row>
    <row r="34" spans="1:6" ht="15.75">
      <c r="A34" s="1" t="s">
        <v>223</v>
      </c>
      <c r="B34" s="169" t="s">
        <v>53</v>
      </c>
      <c r="C34" s="169"/>
      <c r="D34" s="95"/>
      <c r="E34" s="97">
        <v>25988.38</v>
      </c>
      <c r="F34" s="97">
        <v>68234.44</v>
      </c>
    </row>
    <row r="35" spans="1:6" ht="15.75">
      <c r="A35" s="1" t="s">
        <v>2</v>
      </c>
      <c r="B35" s="169" t="s">
        <v>54</v>
      </c>
      <c r="C35" s="169"/>
      <c r="D35" s="95"/>
      <c r="E35" s="97"/>
      <c r="F35" s="97">
        <v>84.72</v>
      </c>
    </row>
    <row r="36" spans="1:6" ht="15.75">
      <c r="A36" s="1" t="s">
        <v>34</v>
      </c>
      <c r="B36" s="169" t="s">
        <v>55</v>
      </c>
      <c r="C36" s="169"/>
      <c r="D36" s="95"/>
      <c r="E36" s="97"/>
      <c r="F36" s="97"/>
    </row>
    <row r="37" spans="1:6" ht="15.75">
      <c r="A37" s="1" t="s">
        <v>35</v>
      </c>
      <c r="B37" s="169" t="s">
        <v>56</v>
      </c>
      <c r="C37" s="169"/>
      <c r="D37" s="95"/>
      <c r="E37" s="97">
        <v>999.26</v>
      </c>
      <c r="F37" s="97">
        <v>6690.22</v>
      </c>
    </row>
    <row r="38" spans="1:6" ht="31.5">
      <c r="A38" s="1" t="s">
        <v>36</v>
      </c>
      <c r="B38" s="169" t="s">
        <v>57</v>
      </c>
      <c r="C38" s="169"/>
      <c r="D38" s="95"/>
      <c r="E38" s="97"/>
      <c r="F38" s="97"/>
    </row>
    <row r="39" spans="1:6" ht="31.5">
      <c r="A39" s="1" t="s">
        <v>37</v>
      </c>
      <c r="B39" s="169" t="s">
        <v>1</v>
      </c>
      <c r="C39" s="169"/>
      <c r="D39" s="95"/>
      <c r="E39" s="97"/>
      <c r="F39" s="97"/>
    </row>
    <row r="40" spans="1:6" ht="15.75">
      <c r="A40" s="1" t="s">
        <v>38</v>
      </c>
      <c r="B40" s="169" t="s">
        <v>39</v>
      </c>
      <c r="C40" s="169"/>
      <c r="D40" s="95"/>
      <c r="E40" s="149">
        <f>8403.77+11554.42</f>
        <v>19958.190000000002</v>
      </c>
      <c r="F40" s="97">
        <v>32866.12</v>
      </c>
    </row>
    <row r="41" spans="1:6" ht="15.75">
      <c r="A41" s="1" t="s">
        <v>40</v>
      </c>
      <c r="B41" s="169" t="s">
        <v>17</v>
      </c>
      <c r="C41" s="169"/>
      <c r="D41" s="95"/>
      <c r="E41" s="97"/>
      <c r="F41" s="97"/>
    </row>
    <row r="42" spans="1:6" ht="15.75">
      <c r="A42" s="1" t="s">
        <v>41</v>
      </c>
      <c r="B42" s="169" t="s">
        <v>58</v>
      </c>
      <c r="C42" s="169"/>
      <c r="D42" s="95"/>
      <c r="E42" s="97"/>
      <c r="F42" s="97"/>
    </row>
    <row r="43" spans="1:6" ht="31.5">
      <c r="A43" s="1" t="s">
        <v>42</v>
      </c>
      <c r="B43" s="169" t="s">
        <v>18</v>
      </c>
      <c r="C43" s="169"/>
      <c r="D43" s="95"/>
      <c r="E43" s="97"/>
      <c r="F43" s="97"/>
    </row>
    <row r="44" spans="1:6" ht="31.5">
      <c r="A44" s="1" t="s">
        <v>43</v>
      </c>
      <c r="B44" s="169" t="s">
        <v>59</v>
      </c>
      <c r="C44" s="169"/>
      <c r="D44" s="95"/>
      <c r="E44" s="97">
        <f>4589.33+960.51</f>
        <v>5549.84</v>
      </c>
      <c r="F44" s="97">
        <v>15174.79</v>
      </c>
    </row>
    <row r="45" spans="1:6" ht="31.5">
      <c r="A45" s="1" t="s">
        <v>44</v>
      </c>
      <c r="B45" s="170" t="s">
        <v>19</v>
      </c>
      <c r="C45" s="171"/>
      <c r="D45" s="95"/>
      <c r="E45" s="97"/>
      <c r="F45" s="97"/>
    </row>
    <row r="46" spans="1:6" ht="28.5" customHeight="1">
      <c r="A46" s="6" t="s">
        <v>3</v>
      </c>
      <c r="B46" s="172" t="s">
        <v>4</v>
      </c>
      <c r="C46" s="173"/>
      <c r="D46" s="141"/>
      <c r="E46" s="96">
        <f>SUM(E21-E31)</f>
        <v>513.8099999999977</v>
      </c>
      <c r="F46" s="96">
        <f>SUM(F21-F31)</f>
        <v>-14072.130000000121</v>
      </c>
    </row>
    <row r="47" spans="1:6" ht="15.75">
      <c r="A47" s="6" t="s">
        <v>5</v>
      </c>
      <c r="B47" s="172" t="s">
        <v>6</v>
      </c>
      <c r="C47" s="173"/>
      <c r="D47" s="141"/>
      <c r="E47" s="96">
        <f>SUM(E48-E49-E50)</f>
        <v>6851.7</v>
      </c>
      <c r="F47" s="96">
        <f>SUM(F48-F49-F50)</f>
        <v>15093.38</v>
      </c>
    </row>
    <row r="48" spans="1:6" ht="28.5" customHeight="1">
      <c r="A48" s="3" t="s">
        <v>45</v>
      </c>
      <c r="B48" s="170" t="s">
        <v>60</v>
      </c>
      <c r="C48" s="171"/>
      <c r="D48" s="95"/>
      <c r="E48" s="97">
        <v>6851.7</v>
      </c>
      <c r="F48" s="111">
        <v>15093.38</v>
      </c>
    </row>
    <row r="49" spans="1:6" ht="30.75" customHeight="1">
      <c r="A49" s="3" t="s">
        <v>221</v>
      </c>
      <c r="B49" s="170" t="s">
        <v>46</v>
      </c>
      <c r="C49" s="171"/>
      <c r="D49" s="95"/>
      <c r="E49" s="97"/>
      <c r="F49" s="97"/>
    </row>
    <row r="50" spans="1:6" ht="15.75">
      <c r="A50" s="3" t="s">
        <v>47</v>
      </c>
      <c r="B50" s="170" t="s">
        <v>61</v>
      </c>
      <c r="C50" s="171"/>
      <c r="D50" s="95"/>
      <c r="E50" s="97"/>
      <c r="F50" s="111"/>
    </row>
    <row r="51" spans="1:6" ht="29.25" customHeight="1">
      <c r="A51" s="6" t="s">
        <v>7</v>
      </c>
      <c r="B51" s="170" t="s">
        <v>8</v>
      </c>
      <c r="C51" s="171"/>
      <c r="D51" s="141"/>
      <c r="E51" s="96"/>
      <c r="F51" s="96"/>
    </row>
    <row r="52" spans="1:6" ht="30.75" customHeight="1">
      <c r="A52" s="6" t="s">
        <v>9</v>
      </c>
      <c r="B52" s="170" t="s">
        <v>21</v>
      </c>
      <c r="C52" s="171"/>
      <c r="D52" s="141"/>
      <c r="E52" s="96"/>
      <c r="F52" s="96"/>
    </row>
    <row r="53" spans="1:6" ht="16.5" customHeight="1">
      <c r="A53" s="6" t="s">
        <v>10</v>
      </c>
      <c r="B53" s="170" t="s">
        <v>48</v>
      </c>
      <c r="C53" s="171"/>
      <c r="D53" s="141"/>
      <c r="E53" s="96"/>
      <c r="F53" s="96"/>
    </row>
    <row r="54" spans="1:6" ht="30.75" customHeight="1">
      <c r="A54" s="6" t="s">
        <v>12</v>
      </c>
      <c r="B54" s="174" t="s">
        <v>11</v>
      </c>
      <c r="C54" s="175"/>
      <c r="D54" s="141"/>
      <c r="E54" s="96">
        <f>SUM(E46,E47,E51,E52,E53)</f>
        <v>7365.5099999999975</v>
      </c>
      <c r="F54" s="96">
        <f>SUM(F46,F47,F51,F52,F53)</f>
        <v>1021.2499999998781</v>
      </c>
    </row>
    <row r="55" spans="1:6" ht="15.75">
      <c r="A55" s="6" t="s">
        <v>219</v>
      </c>
      <c r="B55" s="174" t="s">
        <v>13</v>
      </c>
      <c r="C55" s="175"/>
      <c r="D55" s="141"/>
      <c r="E55" s="96"/>
      <c r="F55" s="96"/>
    </row>
    <row r="56" spans="1:6" ht="15.75">
      <c r="A56" s="6" t="s">
        <v>49</v>
      </c>
      <c r="B56" s="174" t="s">
        <v>14</v>
      </c>
      <c r="C56" s="175"/>
      <c r="D56" s="6"/>
      <c r="E56" s="96">
        <f>SUM(E54:E55)</f>
        <v>7365.5099999999975</v>
      </c>
      <c r="F56" s="96">
        <f>SUM(F54:F55)</f>
        <v>1021.2499999998781</v>
      </c>
    </row>
    <row r="57" spans="1:6" ht="15.75">
      <c r="A57" s="3" t="s">
        <v>219</v>
      </c>
      <c r="B57" s="174" t="s">
        <v>50</v>
      </c>
      <c r="C57" s="175"/>
      <c r="D57" s="3"/>
      <c r="E57" s="97"/>
      <c r="F57" s="97"/>
    </row>
    <row r="58" spans="1:6" ht="15.75">
      <c r="A58" s="3" t="s">
        <v>221</v>
      </c>
      <c r="B58" s="174" t="s">
        <v>51</v>
      </c>
      <c r="C58" s="175"/>
      <c r="D58" s="3"/>
      <c r="E58" s="97"/>
      <c r="F58" s="97"/>
    </row>
    <row r="59" spans="1:6" ht="12.75">
      <c r="A59" s="110"/>
      <c r="B59" s="110"/>
      <c r="C59" s="110"/>
      <c r="D59" s="112"/>
      <c r="E59" s="112"/>
      <c r="F59" s="112"/>
    </row>
    <row r="60" spans="1:6" s="4" customFormat="1" ht="15" customHeight="1">
      <c r="A60" s="113"/>
      <c r="B60" s="176" t="s">
        <v>231</v>
      </c>
      <c r="C60" s="176"/>
      <c r="D60" s="105" t="s">
        <v>232</v>
      </c>
      <c r="E60" s="177" t="s">
        <v>209</v>
      </c>
      <c r="F60" s="177"/>
    </row>
    <row r="61" spans="1:6" s="9" customFormat="1" ht="15" customHeight="1">
      <c r="A61" s="178" t="s">
        <v>233</v>
      </c>
      <c r="B61" s="178"/>
      <c r="C61" s="178"/>
      <c r="D61" s="115" t="s">
        <v>234</v>
      </c>
      <c r="E61" s="179" t="s">
        <v>15</v>
      </c>
      <c r="F61" s="179"/>
    </row>
    <row r="62" spans="1:6" s="9" customFormat="1" ht="15" customHeight="1">
      <c r="A62" s="114"/>
      <c r="B62" s="114"/>
      <c r="C62" s="114"/>
      <c r="D62" s="114"/>
      <c r="E62" s="116"/>
      <c r="F62" s="116"/>
    </row>
    <row r="63" spans="1:6" s="4" customFormat="1" ht="12.75" customHeight="1">
      <c r="A63" s="180" t="s">
        <v>235</v>
      </c>
      <c r="B63" s="180"/>
      <c r="C63" s="180"/>
      <c r="D63" s="117" t="s">
        <v>236</v>
      </c>
      <c r="E63" s="183" t="s">
        <v>247</v>
      </c>
      <c r="F63" s="183"/>
    </row>
    <row r="64" spans="1:6" ht="51">
      <c r="A64" s="181" t="s">
        <v>237</v>
      </c>
      <c r="B64" s="181"/>
      <c r="C64" s="181"/>
      <c r="D64" s="118" t="s">
        <v>238</v>
      </c>
      <c r="E64" s="182" t="s">
        <v>15</v>
      </c>
      <c r="F64" s="182"/>
    </row>
  </sheetData>
  <sheetProtection/>
  <mergeCells count="61">
    <mergeCell ref="E60:F60"/>
    <mergeCell ref="A61:C61"/>
    <mergeCell ref="E61:F61"/>
    <mergeCell ref="A63:C63"/>
    <mergeCell ref="A64:C64"/>
    <mergeCell ref="E64:F64"/>
    <mergeCell ref="E63:F63"/>
    <mergeCell ref="B54:C54"/>
    <mergeCell ref="B55:C55"/>
    <mergeCell ref="B56:C56"/>
    <mergeCell ref="B57:C57"/>
    <mergeCell ref="B58:C58"/>
    <mergeCell ref="B60:C60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18:F18"/>
    <mergeCell ref="A19:F19"/>
    <mergeCell ref="B20:C20"/>
    <mergeCell ref="B21:C21"/>
    <mergeCell ref="B22:C22"/>
    <mergeCell ref="B23:C23"/>
    <mergeCell ref="A11:F11"/>
    <mergeCell ref="A12:F12"/>
    <mergeCell ref="A13:F13"/>
    <mergeCell ref="A14:F14"/>
    <mergeCell ref="A15:F15"/>
    <mergeCell ref="A17:F17"/>
    <mergeCell ref="A5:F5"/>
    <mergeCell ref="A6:F6"/>
    <mergeCell ref="B7:E7"/>
    <mergeCell ref="A8:F8"/>
    <mergeCell ref="B9:E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104"/>
  <sheetViews>
    <sheetView tabSelected="1" zoomScalePageLayoutView="0" workbookViewId="0" topLeftCell="A1">
      <selection activeCell="A13" sqref="A13:G13"/>
    </sheetView>
  </sheetViews>
  <sheetFormatPr defaultColWidth="9.140625" defaultRowHeight="12.75"/>
  <cols>
    <col min="1" max="1" width="10.57421875" style="15" customWidth="1"/>
    <col min="2" max="2" width="3.140625" style="22" customWidth="1"/>
    <col min="3" max="3" width="2.7109375" style="22" customWidth="1"/>
    <col min="4" max="4" width="46.421875" style="22" customWidth="1"/>
    <col min="5" max="5" width="10.421875" style="12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5:7" ht="12.75">
      <c r="E1" s="187" t="s">
        <v>118</v>
      </c>
      <c r="F1" s="188"/>
      <c r="G1" s="188"/>
    </row>
    <row r="2" spans="5:7" ht="12.75">
      <c r="E2" s="189" t="s">
        <v>63</v>
      </c>
      <c r="F2" s="156"/>
      <c r="G2" s="156"/>
    </row>
    <row r="4" spans="1:7" ht="12.75">
      <c r="A4" s="190" t="s">
        <v>119</v>
      </c>
      <c r="B4" s="190"/>
      <c r="C4" s="190"/>
      <c r="D4" s="190"/>
      <c r="E4" s="190"/>
      <c r="F4" s="191"/>
      <c r="G4" s="19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22"/>
      <c r="B6" s="154" t="s">
        <v>258</v>
      </c>
      <c r="C6" s="154"/>
      <c r="D6" s="154"/>
      <c r="E6" s="154"/>
      <c r="F6" s="154"/>
      <c r="G6" s="154"/>
    </row>
    <row r="7" spans="1:7" ht="12.75">
      <c r="A7" s="192" t="s">
        <v>120</v>
      </c>
      <c r="B7" s="192"/>
      <c r="C7" s="192"/>
      <c r="D7" s="192"/>
      <c r="E7" s="192"/>
      <c r="F7" s="191"/>
      <c r="G7" s="191"/>
    </row>
    <row r="8" spans="1:7" ht="12.75" customHeight="1">
      <c r="A8" s="193" t="s">
        <v>230</v>
      </c>
      <c r="B8" s="193"/>
      <c r="C8" s="193"/>
      <c r="D8" s="193"/>
      <c r="E8" s="193"/>
      <c r="F8" s="194"/>
      <c r="G8" s="194"/>
    </row>
    <row r="9" spans="1:7" ht="3" customHeight="1">
      <c r="A9" s="195" t="s">
        <v>208</v>
      </c>
      <c r="B9" s="195"/>
      <c r="C9" s="195"/>
      <c r="D9" s="195"/>
      <c r="E9" s="195"/>
      <c r="F9" s="196"/>
      <c r="G9" s="196"/>
    </row>
    <row r="10" spans="1:7" ht="12.75">
      <c r="A10" s="196"/>
      <c r="B10" s="196"/>
      <c r="C10" s="196"/>
      <c r="D10" s="196"/>
      <c r="E10" s="196"/>
      <c r="F10" s="196"/>
      <c r="G10" s="196"/>
    </row>
    <row r="11" spans="1:5" ht="8.25" customHeight="1">
      <c r="A11" s="191"/>
      <c r="B11" s="191"/>
      <c r="C11" s="191"/>
      <c r="D11" s="191"/>
      <c r="E11" s="191"/>
    </row>
    <row r="12" spans="1:7" ht="12" customHeight="1">
      <c r="A12" s="190" t="s">
        <v>121</v>
      </c>
      <c r="B12" s="190"/>
      <c r="C12" s="190"/>
      <c r="D12" s="190"/>
      <c r="E12" s="190"/>
      <c r="F12" s="203"/>
      <c r="G12" s="203"/>
    </row>
    <row r="13" spans="1:7" ht="12.75" customHeight="1">
      <c r="A13" s="190" t="s">
        <v>244</v>
      </c>
      <c r="B13" s="190"/>
      <c r="C13" s="190"/>
      <c r="D13" s="190"/>
      <c r="E13" s="190"/>
      <c r="F13" s="190"/>
      <c r="G13" s="190"/>
    </row>
    <row r="14" spans="1:7" ht="8.25" customHeight="1">
      <c r="A14" s="23"/>
      <c r="B14" s="23"/>
      <c r="C14" s="23"/>
      <c r="D14" s="23"/>
      <c r="E14" s="23"/>
      <c r="F14" s="119"/>
      <c r="G14" s="119"/>
    </row>
    <row r="15" spans="1:7" ht="15.75">
      <c r="A15" s="204" t="s">
        <v>256</v>
      </c>
      <c r="B15" s="204"/>
      <c r="C15" s="204"/>
      <c r="D15" s="204"/>
      <c r="E15" s="204"/>
      <c r="F15" s="205"/>
      <c r="G15" s="205"/>
    </row>
    <row r="16" spans="1:7" ht="12.75">
      <c r="A16" s="192" t="s">
        <v>212</v>
      </c>
      <c r="B16" s="192"/>
      <c r="C16" s="192"/>
      <c r="D16" s="192"/>
      <c r="E16" s="192"/>
      <c r="F16" s="191"/>
      <c r="G16" s="191"/>
    </row>
    <row r="17" spans="1:7" ht="12.75" customHeight="1">
      <c r="A17" s="23"/>
      <c r="B17" s="31"/>
      <c r="C17" s="31"/>
      <c r="D17" s="206" t="s">
        <v>255</v>
      </c>
      <c r="E17" s="206"/>
      <c r="F17" s="206"/>
      <c r="G17" s="206"/>
    </row>
    <row r="18" spans="1:7" ht="62.25" customHeight="1">
      <c r="A18" s="32" t="s">
        <v>213</v>
      </c>
      <c r="B18" s="184" t="s">
        <v>214</v>
      </c>
      <c r="C18" s="185"/>
      <c r="D18" s="186"/>
      <c r="E18" s="33" t="s">
        <v>122</v>
      </c>
      <c r="F18" s="16" t="s">
        <v>87</v>
      </c>
      <c r="G18" s="16" t="s">
        <v>88</v>
      </c>
    </row>
    <row r="19" spans="1:7" s="22" customFormat="1" ht="12.75" customHeight="1">
      <c r="A19" s="16" t="s">
        <v>217</v>
      </c>
      <c r="B19" s="34" t="s">
        <v>123</v>
      </c>
      <c r="C19" s="35"/>
      <c r="D19" s="36"/>
      <c r="E19" s="133"/>
      <c r="F19" s="125">
        <f>SUM(F20,F37,F38,F26,)</f>
        <v>518765.26</v>
      </c>
      <c r="G19" s="125">
        <f>SUM(G20,G37,G38,G26,)</f>
        <v>531113.17</v>
      </c>
    </row>
    <row r="20" spans="1:7" s="22" customFormat="1" ht="12.75" customHeight="1">
      <c r="A20" s="17" t="s">
        <v>219</v>
      </c>
      <c r="B20" s="37" t="s">
        <v>124</v>
      </c>
      <c r="C20" s="38"/>
      <c r="D20" s="39"/>
      <c r="E20" s="133"/>
      <c r="F20" s="126">
        <f>SUM(F21:F25)</f>
        <v>0</v>
      </c>
      <c r="G20" s="126">
        <f>SUM(G21:G25)</f>
        <v>0</v>
      </c>
    </row>
    <row r="21" spans="1:7" s="22" customFormat="1" ht="12.75" customHeight="1">
      <c r="A21" s="20" t="s">
        <v>125</v>
      </c>
      <c r="B21" s="40"/>
      <c r="C21" s="41" t="s">
        <v>75</v>
      </c>
      <c r="D21" s="42"/>
      <c r="E21" s="134"/>
      <c r="F21" s="126"/>
      <c r="G21" s="126"/>
    </row>
    <row r="22" spans="1:7" s="22" customFormat="1" ht="12.75" customHeight="1">
      <c r="A22" s="20" t="s">
        <v>126</v>
      </c>
      <c r="B22" s="40"/>
      <c r="C22" s="41" t="s">
        <v>76</v>
      </c>
      <c r="D22" s="43"/>
      <c r="E22" s="135"/>
      <c r="F22" s="126"/>
      <c r="G22" s="126"/>
    </row>
    <row r="23" spans="1:7" s="22" customFormat="1" ht="12.75" customHeight="1">
      <c r="A23" s="20" t="s">
        <v>127</v>
      </c>
      <c r="B23" s="40"/>
      <c r="C23" s="41" t="s">
        <v>77</v>
      </c>
      <c r="D23" s="43"/>
      <c r="E23" s="131"/>
      <c r="F23" s="126"/>
      <c r="G23" s="126"/>
    </row>
    <row r="24" spans="1:7" s="22" customFormat="1" ht="12.75" customHeight="1">
      <c r="A24" s="20" t="s">
        <v>128</v>
      </c>
      <c r="B24" s="40"/>
      <c r="C24" s="41" t="s">
        <v>129</v>
      </c>
      <c r="D24" s="43"/>
      <c r="E24" s="130"/>
      <c r="F24" s="126"/>
      <c r="G24" s="126"/>
    </row>
    <row r="25" spans="1:7" s="22" customFormat="1" ht="12.75" customHeight="1">
      <c r="A25" s="45" t="s">
        <v>130</v>
      </c>
      <c r="B25" s="40"/>
      <c r="C25" s="46" t="s">
        <v>78</v>
      </c>
      <c r="D25" s="42"/>
      <c r="E25" s="130"/>
      <c r="F25" s="126"/>
      <c r="G25" s="126"/>
    </row>
    <row r="26" spans="1:7" s="22" customFormat="1" ht="12.75" customHeight="1">
      <c r="A26" s="47" t="s">
        <v>221</v>
      </c>
      <c r="B26" s="48" t="s">
        <v>131</v>
      </c>
      <c r="C26" s="49"/>
      <c r="D26" s="50"/>
      <c r="E26" s="130"/>
      <c r="F26" s="125">
        <f>SUM(F27:F36)</f>
        <v>518765.26</v>
      </c>
      <c r="G26" s="125">
        <f>SUM(G27:G36)</f>
        <v>531113.17</v>
      </c>
    </row>
    <row r="27" spans="1:7" s="22" customFormat="1" ht="12.75" customHeight="1">
      <c r="A27" s="20" t="s">
        <v>132</v>
      </c>
      <c r="B27" s="40"/>
      <c r="C27" s="41" t="s">
        <v>133</v>
      </c>
      <c r="D27" s="43"/>
      <c r="E27" s="131"/>
      <c r="F27" s="126"/>
      <c r="G27" s="126"/>
    </row>
    <row r="28" spans="1:7" s="22" customFormat="1" ht="18.75" customHeight="1">
      <c r="A28" s="20" t="s">
        <v>134</v>
      </c>
      <c r="B28" s="40"/>
      <c r="C28" s="41" t="s">
        <v>135</v>
      </c>
      <c r="D28" s="43"/>
      <c r="E28" s="131"/>
      <c r="F28" s="126">
        <v>458446.43</v>
      </c>
      <c r="G28" s="145">
        <v>462020.09</v>
      </c>
    </row>
    <row r="29" spans="1:7" s="22" customFormat="1" ht="12.75" customHeight="1">
      <c r="A29" s="20" t="s">
        <v>136</v>
      </c>
      <c r="B29" s="40"/>
      <c r="C29" s="41" t="s">
        <v>137</v>
      </c>
      <c r="D29" s="43"/>
      <c r="E29" s="131"/>
      <c r="F29" s="126"/>
      <c r="G29" s="126"/>
    </row>
    <row r="30" spans="1:7" s="22" customFormat="1" ht="12.75" customHeight="1">
      <c r="A30" s="20" t="s">
        <v>138</v>
      </c>
      <c r="B30" s="40"/>
      <c r="C30" s="41" t="s">
        <v>139</v>
      </c>
      <c r="D30" s="43"/>
      <c r="E30" s="131"/>
      <c r="F30" s="126"/>
      <c r="G30" s="126"/>
    </row>
    <row r="31" spans="1:7" s="22" customFormat="1" ht="12.75" customHeight="1">
      <c r="A31" s="20" t="s">
        <v>140</v>
      </c>
      <c r="B31" s="40"/>
      <c r="C31" s="41" t="s">
        <v>141</v>
      </c>
      <c r="D31" s="43"/>
      <c r="E31" s="131"/>
      <c r="F31" s="126">
        <v>2014.63</v>
      </c>
      <c r="G31" s="145">
        <v>2595.9</v>
      </c>
    </row>
    <row r="32" spans="1:7" s="22" customFormat="1" ht="12.75" customHeight="1">
      <c r="A32" s="20" t="s">
        <v>142</v>
      </c>
      <c r="B32" s="40"/>
      <c r="C32" s="41" t="s">
        <v>143</v>
      </c>
      <c r="D32" s="43"/>
      <c r="E32" s="131"/>
      <c r="F32" s="126"/>
      <c r="G32" s="126"/>
    </row>
    <row r="33" spans="1:7" s="22" customFormat="1" ht="12.75" customHeight="1">
      <c r="A33" s="20" t="s">
        <v>144</v>
      </c>
      <c r="B33" s="40"/>
      <c r="C33" s="41" t="s">
        <v>145</v>
      </c>
      <c r="D33" s="43"/>
      <c r="E33" s="131"/>
      <c r="F33" s="126"/>
      <c r="G33" s="126"/>
    </row>
    <row r="34" spans="1:7" s="22" customFormat="1" ht="12.75" customHeight="1">
      <c r="A34" s="20" t="s">
        <v>146</v>
      </c>
      <c r="B34" s="40"/>
      <c r="C34" s="41" t="s">
        <v>147</v>
      </c>
      <c r="D34" s="43"/>
      <c r="E34" s="131"/>
      <c r="F34" s="126">
        <v>38075.88</v>
      </c>
      <c r="G34" s="126">
        <v>44792.26</v>
      </c>
    </row>
    <row r="35" spans="1:7" s="22" customFormat="1" ht="12.75" customHeight="1">
      <c r="A35" s="20" t="s">
        <v>148</v>
      </c>
      <c r="B35" s="51"/>
      <c r="C35" s="52" t="s">
        <v>149</v>
      </c>
      <c r="D35" s="24"/>
      <c r="E35" s="131"/>
      <c r="F35" s="126">
        <v>20228.32</v>
      </c>
      <c r="G35" s="126">
        <v>21704.92</v>
      </c>
    </row>
    <row r="36" spans="1:7" s="22" customFormat="1" ht="12.75" customHeight="1">
      <c r="A36" s="20" t="s">
        <v>150</v>
      </c>
      <c r="B36" s="40"/>
      <c r="C36" s="41" t="s">
        <v>151</v>
      </c>
      <c r="D36" s="43"/>
      <c r="E36" s="130"/>
      <c r="F36" s="126"/>
      <c r="G36" s="126"/>
    </row>
    <row r="37" spans="1:7" s="22" customFormat="1" ht="12.75" customHeight="1">
      <c r="A37" s="17" t="s">
        <v>223</v>
      </c>
      <c r="B37" s="53" t="s">
        <v>152</v>
      </c>
      <c r="C37" s="53"/>
      <c r="D37" s="44"/>
      <c r="E37" s="130"/>
      <c r="F37" s="126"/>
      <c r="G37" s="126"/>
    </row>
    <row r="38" spans="1:7" s="78" customFormat="1" ht="12.75" customHeight="1">
      <c r="A38" s="18" t="s">
        <v>2</v>
      </c>
      <c r="B38" s="68" t="s">
        <v>239</v>
      </c>
      <c r="C38" s="68"/>
      <c r="D38" s="69"/>
      <c r="E38" s="136"/>
      <c r="F38" s="123"/>
      <c r="G38" s="123"/>
    </row>
    <row r="39" spans="1:7" s="22" customFormat="1" ht="11.25" customHeight="1">
      <c r="A39" s="16" t="s">
        <v>227</v>
      </c>
      <c r="B39" s="34" t="s">
        <v>153</v>
      </c>
      <c r="C39" s="35"/>
      <c r="D39" s="36"/>
      <c r="E39" s="131"/>
      <c r="F39" s="126"/>
      <c r="G39" s="126"/>
    </row>
    <row r="40" spans="1:7" s="22" customFormat="1" ht="12.75" customHeight="1">
      <c r="A40" s="32" t="s">
        <v>3</v>
      </c>
      <c r="B40" s="54" t="s">
        <v>154</v>
      </c>
      <c r="C40" s="55"/>
      <c r="D40" s="56"/>
      <c r="E40" s="130"/>
      <c r="F40" s="125">
        <f>SUM(F56,F55,F48,F47,F41)</f>
        <v>271017.13</v>
      </c>
      <c r="G40" s="125">
        <f>SUM(G56,G55,G48,G47,G41)</f>
        <v>139281.58</v>
      </c>
    </row>
    <row r="41" spans="1:7" s="22" customFormat="1" ht="12.75" customHeight="1">
      <c r="A41" s="18" t="s">
        <v>219</v>
      </c>
      <c r="B41" s="57" t="s">
        <v>155</v>
      </c>
      <c r="C41" s="58"/>
      <c r="D41" s="59"/>
      <c r="E41" s="130"/>
      <c r="F41" s="126">
        <f>SUM(F42:F46)</f>
        <v>0</v>
      </c>
      <c r="G41" s="126">
        <f>SUM(G42:G46)</f>
        <v>0</v>
      </c>
    </row>
    <row r="42" spans="1:7" s="22" customFormat="1" ht="12.75" customHeight="1">
      <c r="A42" s="60" t="s">
        <v>125</v>
      </c>
      <c r="B42" s="51"/>
      <c r="C42" s="52" t="s">
        <v>83</v>
      </c>
      <c r="D42" s="24"/>
      <c r="E42" s="131"/>
      <c r="F42" s="126"/>
      <c r="G42" s="126"/>
    </row>
    <row r="43" spans="1:7" s="22" customFormat="1" ht="12.75" customHeight="1">
      <c r="A43" s="60" t="s">
        <v>126</v>
      </c>
      <c r="B43" s="51"/>
      <c r="C43" s="52" t="s">
        <v>84</v>
      </c>
      <c r="D43" s="24"/>
      <c r="E43" s="131"/>
      <c r="F43" s="126"/>
      <c r="G43" s="126"/>
    </row>
    <row r="44" spans="1:7" s="22" customFormat="1" ht="13.5" customHeight="1">
      <c r="A44" s="60" t="s">
        <v>127</v>
      </c>
      <c r="B44" s="51"/>
      <c r="C44" s="52" t="s">
        <v>85</v>
      </c>
      <c r="D44" s="24"/>
      <c r="E44" s="131"/>
      <c r="F44" s="126"/>
      <c r="G44" s="126"/>
    </row>
    <row r="45" spans="1:7" s="22" customFormat="1" ht="11.25" customHeight="1">
      <c r="A45" s="60" t="s">
        <v>128</v>
      </c>
      <c r="B45" s="51"/>
      <c r="C45" s="52" t="s">
        <v>156</v>
      </c>
      <c r="D45" s="24"/>
      <c r="E45" s="131"/>
      <c r="F45" s="126"/>
      <c r="G45" s="126"/>
    </row>
    <row r="46" spans="1:7" s="22" customFormat="1" ht="12.75" customHeight="1">
      <c r="A46" s="60" t="s">
        <v>130</v>
      </c>
      <c r="B46" s="55"/>
      <c r="C46" s="201" t="s">
        <v>86</v>
      </c>
      <c r="D46" s="202"/>
      <c r="E46" s="131"/>
      <c r="F46" s="126"/>
      <c r="G46" s="126"/>
    </row>
    <row r="47" spans="1:7" s="22" customFormat="1" ht="12.75" customHeight="1">
      <c r="A47" s="18" t="s">
        <v>221</v>
      </c>
      <c r="B47" s="61" t="s">
        <v>157</v>
      </c>
      <c r="C47" s="62"/>
      <c r="D47" s="63"/>
      <c r="E47" s="130"/>
      <c r="F47" s="126"/>
      <c r="G47" s="126"/>
    </row>
    <row r="48" spans="1:7" s="22" customFormat="1" ht="12.75" customHeight="1">
      <c r="A48" s="18" t="s">
        <v>223</v>
      </c>
      <c r="B48" s="57" t="s">
        <v>158</v>
      </c>
      <c r="C48" s="58"/>
      <c r="D48" s="59"/>
      <c r="E48" s="130"/>
      <c r="F48" s="126">
        <f>SUM(F49:F54)</f>
        <v>263004.83</v>
      </c>
      <c r="G48" s="126">
        <f>SUM(G49:G54)</f>
        <v>130602.03</v>
      </c>
    </row>
    <row r="49" spans="1:7" s="22" customFormat="1" ht="12.75" customHeight="1">
      <c r="A49" s="60" t="s">
        <v>159</v>
      </c>
      <c r="B49" s="58"/>
      <c r="C49" s="64" t="s">
        <v>160</v>
      </c>
      <c r="D49" s="65"/>
      <c r="E49" s="130"/>
      <c r="F49" s="126"/>
      <c r="G49" s="126"/>
    </row>
    <row r="50" spans="1:7" s="22" customFormat="1" ht="12.75" customHeight="1">
      <c r="A50" s="66" t="s">
        <v>161</v>
      </c>
      <c r="B50" s="51"/>
      <c r="C50" s="52" t="s">
        <v>162</v>
      </c>
      <c r="D50" s="67"/>
      <c r="E50" s="137"/>
      <c r="F50" s="127"/>
      <c r="G50" s="127">
        <v>145.32</v>
      </c>
    </row>
    <row r="51" spans="1:7" s="22" customFormat="1" ht="12.75" customHeight="1">
      <c r="A51" s="60" t="s">
        <v>163</v>
      </c>
      <c r="B51" s="51"/>
      <c r="C51" s="52" t="s">
        <v>164</v>
      </c>
      <c r="D51" s="24"/>
      <c r="E51" s="137"/>
      <c r="F51" s="126"/>
      <c r="G51" s="126"/>
    </row>
    <row r="52" spans="1:7" s="22" customFormat="1" ht="27.75" customHeight="1">
      <c r="A52" s="60" t="s">
        <v>165</v>
      </c>
      <c r="B52" s="51"/>
      <c r="C52" s="201" t="s">
        <v>250</v>
      </c>
      <c r="D52" s="202"/>
      <c r="E52" s="137"/>
      <c r="F52" s="126">
        <f>4752.4+935.62</f>
        <v>5688.0199999999995</v>
      </c>
      <c r="G52" s="126">
        <v>3272.71</v>
      </c>
    </row>
    <row r="53" spans="1:7" s="22" customFormat="1" ht="14.25" customHeight="1">
      <c r="A53" s="60" t="s">
        <v>166</v>
      </c>
      <c r="B53" s="51"/>
      <c r="C53" s="52" t="s">
        <v>249</v>
      </c>
      <c r="D53" s="24"/>
      <c r="E53" s="137"/>
      <c r="F53" s="148">
        <f>129932.35+127384.46</f>
        <v>257316.81</v>
      </c>
      <c r="G53" s="126">
        <v>127184</v>
      </c>
    </row>
    <row r="54" spans="1:7" s="22" customFormat="1" ht="12.75" customHeight="1">
      <c r="A54" s="60" t="s">
        <v>167</v>
      </c>
      <c r="B54" s="51"/>
      <c r="C54" s="52" t="s">
        <v>168</v>
      </c>
      <c r="D54" s="24"/>
      <c r="E54" s="130"/>
      <c r="F54" s="126"/>
      <c r="G54" s="126"/>
    </row>
    <row r="55" spans="1:7" s="22" customFormat="1" ht="12.75" customHeight="1">
      <c r="A55" s="18" t="s">
        <v>2</v>
      </c>
      <c r="B55" s="68" t="s">
        <v>169</v>
      </c>
      <c r="C55" s="68"/>
      <c r="D55" s="69"/>
      <c r="E55" s="137"/>
      <c r="F55" s="126"/>
      <c r="G55" s="126"/>
    </row>
    <row r="56" spans="1:7" s="22" customFormat="1" ht="18.75" customHeight="1">
      <c r="A56" s="18" t="s">
        <v>34</v>
      </c>
      <c r="B56" s="68" t="s">
        <v>170</v>
      </c>
      <c r="C56" s="68"/>
      <c r="D56" s="69"/>
      <c r="E56" s="130"/>
      <c r="F56" s="145">
        <f>SUM(4554.31+2157.23+1268.37+32.39)</f>
        <v>8012.300000000001</v>
      </c>
      <c r="G56" s="126">
        <v>8679.55</v>
      </c>
    </row>
    <row r="57" spans="1:7" s="22" customFormat="1" ht="18.75" customHeight="1">
      <c r="A57" s="16"/>
      <c r="B57" s="34" t="s">
        <v>171</v>
      </c>
      <c r="C57" s="35"/>
      <c r="D57" s="36"/>
      <c r="E57" s="138"/>
      <c r="F57" s="150">
        <f>SUM(F19,F39,F40)</f>
        <v>789782.39</v>
      </c>
      <c r="G57" s="125">
        <f>SUM(G19,G39,G40)</f>
        <v>670394.75</v>
      </c>
    </row>
    <row r="58" spans="1:7" s="22" customFormat="1" ht="18" customHeight="1">
      <c r="A58" s="16" t="s">
        <v>5</v>
      </c>
      <c r="B58" s="34" t="s">
        <v>172</v>
      </c>
      <c r="C58" s="34"/>
      <c r="D58" s="70"/>
      <c r="E58" s="130"/>
      <c r="F58" s="125">
        <f>SUM(F59:F62)</f>
        <v>514454.17</v>
      </c>
      <c r="G58" s="125">
        <f>SUM(G59:G62)</f>
        <v>527306.7999999999</v>
      </c>
    </row>
    <row r="59" spans="1:7" s="22" customFormat="1" ht="19.5" customHeight="1">
      <c r="A59" s="17" t="s">
        <v>219</v>
      </c>
      <c r="B59" s="53" t="s">
        <v>25</v>
      </c>
      <c r="C59" s="53"/>
      <c r="D59" s="44"/>
      <c r="E59" s="130"/>
      <c r="F59" s="128">
        <f>10493.89+2157.23</f>
        <v>12651.119999999999</v>
      </c>
      <c r="G59" s="126">
        <v>12395.96</v>
      </c>
    </row>
    <row r="60" spans="1:7" s="22" customFormat="1" ht="18" customHeight="1">
      <c r="A60" s="47" t="s">
        <v>221</v>
      </c>
      <c r="B60" s="48" t="s">
        <v>173</v>
      </c>
      <c r="C60" s="49"/>
      <c r="D60" s="50"/>
      <c r="E60" s="130"/>
      <c r="F60" s="128">
        <v>459714.8</v>
      </c>
      <c r="G60" s="128">
        <v>462020.1</v>
      </c>
    </row>
    <row r="61" spans="1:7" s="22" customFormat="1" ht="16.5" customHeight="1">
      <c r="A61" s="17" t="s">
        <v>223</v>
      </c>
      <c r="B61" s="197" t="s">
        <v>174</v>
      </c>
      <c r="C61" s="198"/>
      <c r="D61" s="199"/>
      <c r="E61" s="130"/>
      <c r="F61" s="126">
        <v>28869.26</v>
      </c>
      <c r="G61" s="126">
        <v>33962.41</v>
      </c>
    </row>
    <row r="62" spans="1:7" s="22" customFormat="1" ht="18.75" customHeight="1">
      <c r="A62" s="17" t="s">
        <v>175</v>
      </c>
      <c r="B62" s="53" t="s">
        <v>113</v>
      </c>
      <c r="C62" s="40"/>
      <c r="D62" s="14"/>
      <c r="E62" s="130"/>
      <c r="F62" s="126">
        <f>8664.68+4554.31</f>
        <v>13218.990000000002</v>
      </c>
      <c r="G62" s="126">
        <v>18928.33</v>
      </c>
    </row>
    <row r="63" spans="1:7" s="22" customFormat="1" ht="18.75" customHeight="1">
      <c r="A63" s="16" t="s">
        <v>7</v>
      </c>
      <c r="B63" s="34" t="s">
        <v>176</v>
      </c>
      <c r="C63" s="35"/>
      <c r="D63" s="36"/>
      <c r="E63" s="130"/>
      <c r="F63" s="125">
        <f>SUM(F64,F68,)</f>
        <v>257316.81</v>
      </c>
      <c r="G63" s="125">
        <f>SUM(G64,G68,)</f>
        <v>98868.47</v>
      </c>
    </row>
    <row r="64" spans="1:7" s="22" customFormat="1" ht="12.75" customHeight="1">
      <c r="A64" s="17" t="s">
        <v>219</v>
      </c>
      <c r="B64" s="37" t="s">
        <v>177</v>
      </c>
      <c r="C64" s="71"/>
      <c r="D64" s="72"/>
      <c r="E64" s="130"/>
      <c r="F64" s="126">
        <f>SUM(F65:F67)</f>
        <v>0</v>
      </c>
      <c r="G64" s="126">
        <f>SUM(G65:G67)</f>
        <v>0</v>
      </c>
    </row>
    <row r="65" spans="1:7" s="22" customFormat="1" ht="15.75">
      <c r="A65" s="20" t="s">
        <v>125</v>
      </c>
      <c r="B65" s="73"/>
      <c r="C65" s="41" t="s">
        <v>178</v>
      </c>
      <c r="D65" s="74"/>
      <c r="E65" s="137"/>
      <c r="F65" s="126"/>
      <c r="G65" s="126"/>
    </row>
    <row r="66" spans="1:7" s="22" customFormat="1" ht="12.75" customHeight="1">
      <c r="A66" s="20" t="s">
        <v>126</v>
      </c>
      <c r="B66" s="40"/>
      <c r="C66" s="41" t="s">
        <v>179</v>
      </c>
      <c r="D66" s="43"/>
      <c r="E66" s="130"/>
      <c r="F66" s="126"/>
      <c r="G66" s="126"/>
    </row>
    <row r="67" spans="1:7" s="22" customFormat="1" ht="12.75" customHeight="1">
      <c r="A67" s="20" t="s">
        <v>180</v>
      </c>
      <c r="B67" s="40"/>
      <c r="C67" s="41" t="s">
        <v>181</v>
      </c>
      <c r="D67" s="43"/>
      <c r="E67" s="139"/>
      <c r="F67" s="126"/>
      <c r="G67" s="126"/>
    </row>
    <row r="68" spans="1:7" s="78" customFormat="1" ht="15.75" customHeight="1">
      <c r="A68" s="18" t="s">
        <v>221</v>
      </c>
      <c r="B68" s="75" t="s">
        <v>182</v>
      </c>
      <c r="C68" s="76"/>
      <c r="D68" s="77"/>
      <c r="E68" s="98"/>
      <c r="F68" s="123">
        <f>SUM(F77:F82,F69:F74)</f>
        <v>257316.81</v>
      </c>
      <c r="G68" s="123">
        <f>SUM(G77:G82,G69:G74)</f>
        <v>98868.47</v>
      </c>
    </row>
    <row r="69" spans="1:7" s="22" customFormat="1" ht="12.75" customHeight="1">
      <c r="A69" s="20" t="s">
        <v>132</v>
      </c>
      <c r="B69" s="40"/>
      <c r="C69" s="41" t="s">
        <v>183</v>
      </c>
      <c r="D69" s="42"/>
      <c r="E69" s="130"/>
      <c r="F69" s="126"/>
      <c r="G69" s="126"/>
    </row>
    <row r="70" spans="1:7" s="22" customFormat="1" ht="12.75" customHeight="1">
      <c r="A70" s="20" t="s">
        <v>134</v>
      </c>
      <c r="B70" s="73"/>
      <c r="C70" s="41" t="s">
        <v>184</v>
      </c>
      <c r="D70" s="74"/>
      <c r="E70" s="137"/>
      <c r="F70" s="126"/>
      <c r="G70" s="126"/>
    </row>
    <row r="71" spans="1:7" s="22" customFormat="1" ht="15.75">
      <c r="A71" s="20" t="s">
        <v>136</v>
      </c>
      <c r="B71" s="73"/>
      <c r="C71" s="41" t="s">
        <v>185</v>
      </c>
      <c r="D71" s="74"/>
      <c r="E71" s="137"/>
      <c r="F71" s="126"/>
      <c r="G71" s="126"/>
    </row>
    <row r="72" spans="1:7" s="22" customFormat="1" ht="15.75">
      <c r="A72" s="79" t="s">
        <v>138</v>
      </c>
      <c r="B72" s="58"/>
      <c r="C72" s="80" t="s">
        <v>186</v>
      </c>
      <c r="D72" s="65"/>
      <c r="E72" s="137"/>
      <c r="F72" s="126"/>
      <c r="G72" s="126"/>
    </row>
    <row r="73" spans="1:7" s="22" customFormat="1" ht="15.75">
      <c r="A73" s="17" t="s">
        <v>140</v>
      </c>
      <c r="B73" s="46"/>
      <c r="C73" s="46" t="s">
        <v>187</v>
      </c>
      <c r="D73" s="42"/>
      <c r="E73" s="140"/>
      <c r="F73" s="126"/>
      <c r="G73" s="126"/>
    </row>
    <row r="74" spans="1:7" s="22" customFormat="1" ht="12.75" customHeight="1">
      <c r="A74" s="81" t="s">
        <v>142</v>
      </c>
      <c r="B74" s="76"/>
      <c r="C74" s="82" t="s">
        <v>188</v>
      </c>
      <c r="D74" s="83"/>
      <c r="E74" s="130"/>
      <c r="F74" s="126">
        <f>SUM(F75:F76)</f>
        <v>0</v>
      </c>
      <c r="G74" s="126">
        <f>SUM(G75:G76)</f>
        <v>0</v>
      </c>
    </row>
    <row r="75" spans="1:7" s="22" customFormat="1" ht="12.75" customHeight="1">
      <c r="A75" s="60" t="s">
        <v>189</v>
      </c>
      <c r="B75" s="51"/>
      <c r="C75" s="67"/>
      <c r="D75" s="24" t="s">
        <v>190</v>
      </c>
      <c r="E75" s="137"/>
      <c r="F75" s="126"/>
      <c r="G75" s="126"/>
    </row>
    <row r="76" spans="1:7" s="22" customFormat="1" ht="12.75" customHeight="1">
      <c r="A76" s="60" t="s">
        <v>191</v>
      </c>
      <c r="B76" s="51"/>
      <c r="C76" s="67"/>
      <c r="D76" s="24" t="s">
        <v>192</v>
      </c>
      <c r="E76" s="130"/>
      <c r="F76" s="126"/>
      <c r="G76" s="126"/>
    </row>
    <row r="77" spans="1:7" s="22" customFormat="1" ht="12.75" customHeight="1">
      <c r="A77" s="60" t="s">
        <v>144</v>
      </c>
      <c r="B77" s="62"/>
      <c r="C77" s="84" t="s">
        <v>193</v>
      </c>
      <c r="D77" s="85"/>
      <c r="E77" s="131"/>
      <c r="F77" s="126"/>
      <c r="G77" s="126"/>
    </row>
    <row r="78" spans="1:7" s="22" customFormat="1" ht="12.75" customHeight="1">
      <c r="A78" s="60" t="s">
        <v>146</v>
      </c>
      <c r="B78" s="86"/>
      <c r="C78" s="52" t="s">
        <v>194</v>
      </c>
      <c r="D78" s="87"/>
      <c r="E78" s="137"/>
      <c r="F78" s="126"/>
      <c r="G78" s="126"/>
    </row>
    <row r="79" spans="1:7" s="22" customFormat="1" ht="15.75" customHeight="1">
      <c r="A79" s="60" t="s">
        <v>148</v>
      </c>
      <c r="B79" s="40"/>
      <c r="C79" s="41" t="s">
        <v>195</v>
      </c>
      <c r="D79" s="43"/>
      <c r="E79" s="137"/>
      <c r="F79" s="145">
        <v>36713.87</v>
      </c>
      <c r="G79" s="126">
        <v>21983.81</v>
      </c>
    </row>
    <row r="80" spans="1:7" s="22" customFormat="1" ht="15" customHeight="1">
      <c r="A80" s="60" t="s">
        <v>150</v>
      </c>
      <c r="B80" s="40"/>
      <c r="C80" s="41" t="s">
        <v>196</v>
      </c>
      <c r="D80" s="43"/>
      <c r="E80" s="146"/>
      <c r="F80" s="126">
        <v>93218.48</v>
      </c>
      <c r="G80" s="126">
        <v>235.86</v>
      </c>
    </row>
    <row r="81" spans="1:7" s="22" customFormat="1" ht="19.5" customHeight="1">
      <c r="A81" s="20" t="s">
        <v>197</v>
      </c>
      <c r="B81" s="51"/>
      <c r="C81" s="52" t="s">
        <v>252</v>
      </c>
      <c r="D81" s="24"/>
      <c r="E81" s="137"/>
      <c r="F81" s="148">
        <v>127384.46</v>
      </c>
      <c r="G81" s="126">
        <v>76648.8</v>
      </c>
    </row>
    <row r="82" spans="1:7" s="22" customFormat="1" ht="13.5" customHeight="1">
      <c r="A82" s="20" t="s">
        <v>198</v>
      </c>
      <c r="B82" s="40"/>
      <c r="C82" s="41" t="s">
        <v>251</v>
      </c>
      <c r="D82" s="43"/>
      <c r="E82" s="139"/>
      <c r="F82" s="123"/>
      <c r="G82" s="126"/>
    </row>
    <row r="83" spans="1:7" s="22" customFormat="1" ht="18.75" customHeight="1">
      <c r="A83" s="16" t="s">
        <v>9</v>
      </c>
      <c r="B83" s="88" t="s">
        <v>199</v>
      </c>
      <c r="C83" s="89"/>
      <c r="D83" s="90"/>
      <c r="E83" s="137"/>
      <c r="F83" s="124">
        <f>SUM(F84:F85,F88:F89)</f>
        <v>18011.41</v>
      </c>
      <c r="G83" s="125">
        <f>SUM(G84:G85,G88:G89)</f>
        <v>10645.9</v>
      </c>
    </row>
    <row r="84" spans="1:7" s="22" customFormat="1" ht="12.75" customHeight="1">
      <c r="A84" s="17" t="s">
        <v>219</v>
      </c>
      <c r="B84" s="53" t="s">
        <v>114</v>
      </c>
      <c r="C84" s="40"/>
      <c r="D84" s="14"/>
      <c r="E84" s="139"/>
      <c r="F84" s="123"/>
      <c r="G84" s="126"/>
    </row>
    <row r="85" spans="1:7" s="22" customFormat="1" ht="12.75" customHeight="1">
      <c r="A85" s="17" t="s">
        <v>221</v>
      </c>
      <c r="B85" s="37" t="s">
        <v>200</v>
      </c>
      <c r="C85" s="71"/>
      <c r="D85" s="72"/>
      <c r="E85" s="130"/>
      <c r="F85" s="123">
        <f>SUM(F86:F87)</f>
        <v>0</v>
      </c>
      <c r="G85" s="126">
        <f>SUM(G86:G87)</f>
        <v>0</v>
      </c>
    </row>
    <row r="86" spans="1:7" s="22" customFormat="1" ht="12.75" customHeight="1">
      <c r="A86" s="20" t="s">
        <v>132</v>
      </c>
      <c r="B86" s="40"/>
      <c r="C86" s="41" t="s">
        <v>115</v>
      </c>
      <c r="D86" s="43"/>
      <c r="E86" s="130"/>
      <c r="F86" s="123"/>
      <c r="G86" s="126"/>
    </row>
    <row r="87" spans="1:7" s="22" customFormat="1" ht="12.75" customHeight="1">
      <c r="A87" s="20" t="s">
        <v>134</v>
      </c>
      <c r="B87" s="40"/>
      <c r="C87" s="41" t="s">
        <v>201</v>
      </c>
      <c r="D87" s="43"/>
      <c r="E87" s="130"/>
      <c r="F87" s="123"/>
      <c r="G87" s="126"/>
    </row>
    <row r="88" spans="1:7" s="22" customFormat="1" ht="12.75" customHeight="1">
      <c r="A88" s="18" t="s">
        <v>223</v>
      </c>
      <c r="B88" s="67" t="s">
        <v>116</v>
      </c>
      <c r="C88" s="67"/>
      <c r="D88" s="91"/>
      <c r="E88" s="130"/>
      <c r="F88" s="123"/>
      <c r="G88" s="126"/>
    </row>
    <row r="89" spans="1:7" s="22" customFormat="1" ht="18.75" customHeight="1">
      <c r="A89" s="47" t="s">
        <v>2</v>
      </c>
      <c r="B89" s="48" t="s">
        <v>117</v>
      </c>
      <c r="C89" s="49"/>
      <c r="D89" s="50"/>
      <c r="E89" s="137"/>
      <c r="F89" s="126">
        <f>SUM(F90:F91)</f>
        <v>18011.41</v>
      </c>
      <c r="G89" s="126">
        <f>SUM(G90:G91)</f>
        <v>10645.9</v>
      </c>
    </row>
    <row r="90" spans="1:7" s="22" customFormat="1" ht="17.25" customHeight="1">
      <c r="A90" s="20" t="s">
        <v>202</v>
      </c>
      <c r="B90" s="35"/>
      <c r="C90" s="41" t="s">
        <v>203</v>
      </c>
      <c r="D90" s="19"/>
      <c r="E90" s="131"/>
      <c r="F90" s="123">
        <v>7365.51</v>
      </c>
      <c r="G90" s="123">
        <v>1021.25</v>
      </c>
    </row>
    <row r="91" spans="1:7" s="22" customFormat="1" ht="17.25" customHeight="1">
      <c r="A91" s="20" t="s">
        <v>204</v>
      </c>
      <c r="B91" s="35"/>
      <c r="C91" s="41" t="s">
        <v>205</v>
      </c>
      <c r="D91" s="19"/>
      <c r="E91" s="131"/>
      <c r="F91" s="123">
        <v>10645.9</v>
      </c>
      <c r="G91" s="123">
        <v>9624.65</v>
      </c>
    </row>
    <row r="92" spans="1:7" s="22" customFormat="1" ht="14.25" customHeight="1">
      <c r="A92" s="16" t="s">
        <v>10</v>
      </c>
      <c r="B92" s="88" t="s">
        <v>206</v>
      </c>
      <c r="C92" s="90"/>
      <c r="D92" s="90"/>
      <c r="E92" s="131"/>
      <c r="F92" s="123"/>
      <c r="G92" s="126"/>
    </row>
    <row r="93" spans="1:7" s="22" customFormat="1" ht="25.5" customHeight="1">
      <c r="A93" s="16"/>
      <c r="B93" s="200" t="s">
        <v>207</v>
      </c>
      <c r="C93" s="201"/>
      <c r="D93" s="202"/>
      <c r="E93" s="16">
        <f>SUM(F57-F93)</f>
        <v>0</v>
      </c>
      <c r="F93" s="124">
        <f>SUM(F58,F63,F83,F92)</f>
        <v>789782.39</v>
      </c>
      <c r="G93" s="125">
        <f>SUM(G58,G63,G83,G92)</f>
        <v>636821.1699999999</v>
      </c>
    </row>
    <row r="94" spans="1:7" s="22" customFormat="1" ht="12.75">
      <c r="A94" s="92"/>
      <c r="B94" s="21"/>
      <c r="C94" s="21"/>
      <c r="D94" s="21"/>
      <c r="E94" s="122"/>
      <c r="F94" s="30"/>
      <c r="G94" s="30"/>
    </row>
    <row r="95" spans="1:7" s="121" customFormat="1" ht="18" customHeight="1">
      <c r="A95" s="120"/>
      <c r="B95" s="208" t="s">
        <v>231</v>
      </c>
      <c r="C95" s="208"/>
      <c r="D95" s="208"/>
      <c r="E95" s="132"/>
      <c r="F95" s="209" t="s">
        <v>209</v>
      </c>
      <c r="G95" s="209"/>
    </row>
    <row r="96" spans="1:7" s="22" customFormat="1" ht="12.75">
      <c r="A96" s="210" t="s">
        <v>240</v>
      </c>
      <c r="B96" s="210"/>
      <c r="C96" s="210"/>
      <c r="D96" s="210"/>
      <c r="E96" s="210"/>
      <c r="F96" s="192" t="s">
        <v>15</v>
      </c>
      <c r="G96" s="192"/>
    </row>
    <row r="97" spans="1:7" s="22" customFormat="1" ht="12.75">
      <c r="A97" s="211" t="s">
        <v>241</v>
      </c>
      <c r="B97" s="212"/>
      <c r="C97" s="212"/>
      <c r="D97" s="212"/>
      <c r="E97" s="122"/>
      <c r="F97" s="31"/>
      <c r="G97" s="31"/>
    </row>
    <row r="98" spans="1:7" s="22" customFormat="1" ht="12.75">
      <c r="A98" s="106"/>
      <c r="B98" s="106"/>
      <c r="C98" s="106"/>
      <c r="D98" s="106"/>
      <c r="E98" s="122"/>
      <c r="F98" s="31"/>
      <c r="G98" s="31"/>
    </row>
    <row r="99" spans="1:7" s="121" customFormat="1" ht="14.25" customHeight="1">
      <c r="A99" s="180"/>
      <c r="B99" s="180"/>
      <c r="C99" s="180"/>
      <c r="D99" s="180"/>
      <c r="E99" s="180"/>
      <c r="F99" s="183" t="s">
        <v>245</v>
      </c>
      <c r="G99" s="183"/>
    </row>
    <row r="100" spans="1:7" s="22" customFormat="1" ht="12.75" customHeight="1">
      <c r="A100" s="207" t="s">
        <v>242</v>
      </c>
      <c r="B100" s="207"/>
      <c r="C100" s="207"/>
      <c r="D100" s="207"/>
      <c r="E100" s="207"/>
      <c r="F100" s="195" t="s">
        <v>15</v>
      </c>
      <c r="G100" s="195"/>
    </row>
    <row r="101" s="22" customFormat="1" ht="12.75">
      <c r="E101" s="122"/>
    </row>
    <row r="102" s="22" customFormat="1" ht="12.75">
      <c r="E102" s="122"/>
    </row>
    <row r="103" s="22" customFormat="1" ht="12.75">
      <c r="E103" s="122"/>
    </row>
    <row r="104" s="22" customFormat="1" ht="12.75">
      <c r="E104" s="122"/>
    </row>
  </sheetData>
  <sheetProtection/>
  <mergeCells count="27">
    <mergeCell ref="F99:G99"/>
    <mergeCell ref="C46:D46"/>
    <mergeCell ref="C52:D52"/>
    <mergeCell ref="A100:E100"/>
    <mergeCell ref="F100:G100"/>
    <mergeCell ref="B95:D95"/>
    <mergeCell ref="F95:G95"/>
    <mergeCell ref="A96:E96"/>
    <mergeCell ref="F96:G96"/>
    <mergeCell ref="A97:D97"/>
    <mergeCell ref="A99:E99"/>
    <mergeCell ref="A9:G10"/>
    <mergeCell ref="A11:E11"/>
    <mergeCell ref="B61:D61"/>
    <mergeCell ref="B93:D93"/>
    <mergeCell ref="A12:G12"/>
    <mergeCell ref="A13:G13"/>
    <mergeCell ref="A15:G15"/>
    <mergeCell ref="A16:G16"/>
    <mergeCell ref="D17:G17"/>
    <mergeCell ref="B18:D18"/>
    <mergeCell ref="E1:G1"/>
    <mergeCell ref="E2:G2"/>
    <mergeCell ref="A4:G5"/>
    <mergeCell ref="B6:G6"/>
    <mergeCell ref="A7:G7"/>
    <mergeCell ref="A8:G8"/>
  </mergeCells>
  <printOptions/>
  <pageMargins left="0.31496062992125984" right="0.11811023622047245" top="0.7480314960629921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M2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5.28125" style="28" customWidth="1"/>
    <col min="2" max="2" width="32.8515625" style="9" customWidth="1"/>
    <col min="3" max="3" width="11.8515625" style="9" customWidth="1"/>
    <col min="4" max="5" width="11.28125" style="9" customWidth="1"/>
    <col min="6" max="6" width="12.00390625" style="9" customWidth="1"/>
    <col min="7" max="7" width="11.8515625" style="9" customWidth="1"/>
    <col min="8" max="8" width="10.8515625" style="9" customWidth="1"/>
    <col min="9" max="9" width="15.7109375" style="9" customWidth="1"/>
    <col min="10" max="10" width="12.8515625" style="9" customWidth="1"/>
    <col min="11" max="11" width="8.421875" style="9" customWidth="1"/>
    <col min="12" max="12" width="10.00390625" style="9" customWidth="1"/>
    <col min="13" max="13" width="10.57421875" style="9" customWidth="1"/>
    <col min="14" max="16384" width="9.140625" style="9" customWidth="1"/>
  </cols>
  <sheetData>
    <row r="1" spans="9:11" ht="15">
      <c r="I1" s="29"/>
      <c r="J1" s="29"/>
      <c r="K1" s="29"/>
    </row>
    <row r="2" ht="15">
      <c r="I2" s="9" t="s">
        <v>100</v>
      </c>
    </row>
    <row r="3" ht="15">
      <c r="I3" s="9" t="s">
        <v>101</v>
      </c>
    </row>
    <row r="4" ht="15.75">
      <c r="D4" s="93" t="s">
        <v>253</v>
      </c>
    </row>
    <row r="5" spans="1:13" ht="15">
      <c r="A5" s="160" t="s">
        <v>102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25.5" customHeight="1">
      <c r="A6" s="160" t="s">
        <v>68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ht="18.75" customHeight="1"/>
    <row r="8" spans="1:13" ht="12" customHeight="1">
      <c r="A8" s="160" t="s">
        <v>248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4:9" ht="12" customHeight="1">
      <c r="D9" s="142" t="s">
        <v>254</v>
      </c>
      <c r="E9" s="142"/>
      <c r="F9" s="142"/>
      <c r="G9" s="142"/>
      <c r="H9" s="142"/>
      <c r="I9" s="142"/>
    </row>
    <row r="10" spans="1:13" ht="15">
      <c r="A10" s="215" t="s">
        <v>213</v>
      </c>
      <c r="B10" s="215" t="s">
        <v>89</v>
      </c>
      <c r="C10" s="215" t="s">
        <v>90</v>
      </c>
      <c r="D10" s="215" t="s">
        <v>91</v>
      </c>
      <c r="E10" s="215"/>
      <c r="F10" s="215"/>
      <c r="G10" s="215"/>
      <c r="H10" s="215"/>
      <c r="I10" s="215"/>
      <c r="J10" s="216"/>
      <c r="K10" s="216"/>
      <c r="L10" s="215"/>
      <c r="M10" s="215" t="s">
        <v>92</v>
      </c>
    </row>
    <row r="11" spans="1:13" s="11" customFormat="1" ht="103.5" customHeight="1">
      <c r="A11" s="215"/>
      <c r="B11" s="215"/>
      <c r="C11" s="215"/>
      <c r="D11" s="12" t="s">
        <v>71</v>
      </c>
      <c r="E11" s="32" t="s">
        <v>72</v>
      </c>
      <c r="F11" s="12" t="s">
        <v>73</v>
      </c>
      <c r="G11" s="12" t="s">
        <v>93</v>
      </c>
      <c r="H11" s="12" t="s">
        <v>74</v>
      </c>
      <c r="I11" s="103" t="s">
        <v>103</v>
      </c>
      <c r="J11" s="12" t="s">
        <v>94</v>
      </c>
      <c r="K11" s="32" t="s">
        <v>95</v>
      </c>
      <c r="L11" s="102" t="s">
        <v>104</v>
      </c>
      <c r="M11" s="215"/>
    </row>
    <row r="12" spans="1:13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8">
        <v>6</v>
      </c>
      <c r="G12" s="18">
        <v>6</v>
      </c>
      <c r="H12" s="18">
        <v>8</v>
      </c>
      <c r="I12" s="18">
        <v>9</v>
      </c>
      <c r="J12" s="18">
        <v>10</v>
      </c>
      <c r="K12" s="99">
        <v>11</v>
      </c>
      <c r="L12" s="18">
        <v>12</v>
      </c>
      <c r="M12" s="18">
        <v>13</v>
      </c>
    </row>
    <row r="13" spans="1:13" ht="71.25">
      <c r="A13" s="25" t="s">
        <v>64</v>
      </c>
      <c r="B13" s="100" t="s">
        <v>105</v>
      </c>
      <c r="C13" s="129">
        <f>SUM(C14:C15)</f>
        <v>12396.02</v>
      </c>
      <c r="D13" s="129">
        <f aca="true" t="shared" si="0" ref="D13:M13">SUM(D14:D15)</f>
        <v>206800</v>
      </c>
      <c r="E13" s="129">
        <f t="shared" si="0"/>
        <v>0</v>
      </c>
      <c r="F13" s="129">
        <f t="shared" si="0"/>
        <v>0</v>
      </c>
      <c r="G13" s="129">
        <f t="shared" si="0"/>
        <v>0</v>
      </c>
      <c r="H13" s="129">
        <f t="shared" si="0"/>
        <v>0</v>
      </c>
      <c r="I13" s="129">
        <f t="shared" si="0"/>
        <v>206544.9</v>
      </c>
      <c r="J13" s="129">
        <f t="shared" si="0"/>
        <v>0</v>
      </c>
      <c r="K13" s="129">
        <f t="shared" si="0"/>
        <v>0</v>
      </c>
      <c r="L13" s="129">
        <f t="shared" si="0"/>
        <v>0</v>
      </c>
      <c r="M13" s="129">
        <f t="shared" si="0"/>
        <v>12651.12000000001</v>
      </c>
    </row>
    <row r="14" spans="1:13" ht="15" customHeight="1">
      <c r="A14" s="26" t="s">
        <v>65</v>
      </c>
      <c r="B14" s="27" t="s">
        <v>96</v>
      </c>
      <c r="C14" s="101">
        <v>12396.02</v>
      </c>
      <c r="D14" s="101"/>
      <c r="E14" s="101"/>
      <c r="F14" s="101"/>
      <c r="G14" s="101"/>
      <c r="H14" s="101"/>
      <c r="I14" s="101">
        <v>1902.13</v>
      </c>
      <c r="J14" s="101"/>
      <c r="K14" s="101"/>
      <c r="L14" s="101"/>
      <c r="M14" s="101">
        <f>SUM(C14,D14,E14,F14-G14-H14-I14-J14-K14-L14)</f>
        <v>10493.89</v>
      </c>
    </row>
    <row r="15" spans="1:13" ht="15" customHeight="1">
      <c r="A15" s="26" t="s">
        <v>66</v>
      </c>
      <c r="B15" s="27" t="s">
        <v>97</v>
      </c>
      <c r="C15" s="101"/>
      <c r="D15" s="101">
        <v>206800</v>
      </c>
      <c r="E15" s="101"/>
      <c r="F15" s="101"/>
      <c r="G15" s="101"/>
      <c r="H15" s="101"/>
      <c r="I15" s="101">
        <v>204642.77</v>
      </c>
      <c r="J15" s="101"/>
      <c r="K15" s="101"/>
      <c r="L15" s="101"/>
      <c r="M15" s="101">
        <f>SUM(C15,D15,E15,F15-G15-H15-I15-J15-K15-L15)</f>
        <v>2157.2300000000105</v>
      </c>
    </row>
    <row r="16" spans="1:13" ht="57.75" customHeight="1">
      <c r="A16" s="25" t="s">
        <v>67</v>
      </c>
      <c r="B16" s="104" t="s">
        <v>106</v>
      </c>
      <c r="C16" s="143">
        <f>SUM(C17:C18)</f>
        <v>462020.09</v>
      </c>
      <c r="D16" s="129">
        <f aca="true" t="shared" si="1" ref="D16:M16">SUM(D17:D18)</f>
        <v>45938.47</v>
      </c>
      <c r="E16" s="129">
        <f t="shared" si="1"/>
        <v>0</v>
      </c>
      <c r="F16" s="129">
        <f t="shared" si="1"/>
        <v>0</v>
      </c>
      <c r="G16" s="129">
        <f t="shared" si="1"/>
        <v>0</v>
      </c>
      <c r="H16" s="129">
        <f t="shared" si="1"/>
        <v>0</v>
      </c>
      <c r="I16" s="129">
        <f t="shared" si="1"/>
        <v>48243.759999999995</v>
      </c>
      <c r="J16" s="129">
        <f t="shared" si="1"/>
        <v>0</v>
      </c>
      <c r="K16" s="129">
        <f t="shared" si="1"/>
        <v>0</v>
      </c>
      <c r="L16" s="129">
        <f t="shared" si="1"/>
        <v>0</v>
      </c>
      <c r="M16" s="129">
        <f t="shared" si="1"/>
        <v>459714.80000000005</v>
      </c>
    </row>
    <row r="17" spans="1:13" ht="15" customHeight="1">
      <c r="A17" s="26" t="s">
        <v>107</v>
      </c>
      <c r="B17" s="27" t="s">
        <v>96</v>
      </c>
      <c r="C17" s="147">
        <v>462020.09</v>
      </c>
      <c r="D17" s="101"/>
      <c r="E17" s="101"/>
      <c r="F17" s="101"/>
      <c r="G17" s="101"/>
      <c r="H17" s="101"/>
      <c r="I17" s="101">
        <v>3573.66</v>
      </c>
      <c r="J17" s="101"/>
      <c r="K17" s="101"/>
      <c r="L17" s="101"/>
      <c r="M17" s="101">
        <f>SUM(C17,D17,E17,F17-G17-H17-I17-J17-K17-L17)</f>
        <v>458446.43000000005</v>
      </c>
    </row>
    <row r="18" spans="1:13" ht="15" customHeight="1">
      <c r="A18" s="26" t="s">
        <v>108</v>
      </c>
      <c r="B18" s="27" t="s">
        <v>97</v>
      </c>
      <c r="C18" s="101"/>
      <c r="D18" s="101">
        <v>45938.47</v>
      </c>
      <c r="E18" s="101"/>
      <c r="F18" s="101"/>
      <c r="G18" s="101"/>
      <c r="H18" s="101"/>
      <c r="I18" s="101">
        <v>44670.1</v>
      </c>
      <c r="J18" s="101"/>
      <c r="K18" s="101"/>
      <c r="L18" s="101"/>
      <c r="M18" s="101">
        <f>SUM(C18,D18,E18,F18-G18-H18-I18-J18-K18-L18)</f>
        <v>1268.3700000000026</v>
      </c>
    </row>
    <row r="19" spans="1:13" ht="77.25" customHeight="1">
      <c r="A19" s="25" t="s">
        <v>79</v>
      </c>
      <c r="B19" s="104" t="s">
        <v>109</v>
      </c>
      <c r="C19" s="144">
        <f>SUM(C20:C21)</f>
        <v>33962.35</v>
      </c>
      <c r="D19" s="129">
        <f aca="true" t="shared" si="2" ref="D19:M19">SUM(D20:D21)</f>
        <v>0</v>
      </c>
      <c r="E19" s="129">
        <f t="shared" si="2"/>
        <v>0</v>
      </c>
      <c r="F19" s="129">
        <f t="shared" si="2"/>
        <v>0</v>
      </c>
      <c r="G19" s="129">
        <f t="shared" si="2"/>
        <v>0</v>
      </c>
      <c r="H19" s="129">
        <f t="shared" si="2"/>
        <v>0</v>
      </c>
      <c r="I19" s="129">
        <f t="shared" si="2"/>
        <v>5093.09</v>
      </c>
      <c r="J19" s="129">
        <f t="shared" si="2"/>
        <v>0</v>
      </c>
      <c r="K19" s="129">
        <f t="shared" si="2"/>
        <v>0</v>
      </c>
      <c r="L19" s="129">
        <f t="shared" si="2"/>
        <v>0</v>
      </c>
      <c r="M19" s="129">
        <f t="shared" si="2"/>
        <v>28869.26</v>
      </c>
    </row>
    <row r="20" spans="1:13" ht="15" customHeight="1">
      <c r="A20" s="26" t="s">
        <v>80</v>
      </c>
      <c r="B20" s="27" t="s">
        <v>96</v>
      </c>
      <c r="C20" s="101">
        <v>33962.35</v>
      </c>
      <c r="D20" s="101"/>
      <c r="E20" s="101"/>
      <c r="F20" s="101"/>
      <c r="G20" s="101"/>
      <c r="H20" s="101"/>
      <c r="I20" s="101">
        <v>5093.09</v>
      </c>
      <c r="J20" s="101"/>
      <c r="K20" s="101"/>
      <c r="L20" s="101"/>
      <c r="M20" s="101">
        <f>SUM(C20,D20,E20,F20-G20-H20-I20-J20-K20-L20)</f>
        <v>28869.26</v>
      </c>
    </row>
    <row r="21" spans="1:13" ht="15" customHeight="1">
      <c r="A21" s="26" t="s">
        <v>110</v>
      </c>
      <c r="B21" s="27" t="s">
        <v>97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>
        <f>SUM(C21,D21,E21,F21-G21-H21-I21-J21-K21-L21)</f>
        <v>0</v>
      </c>
    </row>
    <row r="22" spans="1:13" ht="15" customHeight="1">
      <c r="A22" s="25" t="s">
        <v>81</v>
      </c>
      <c r="B22" s="100" t="s">
        <v>98</v>
      </c>
      <c r="C22" s="144">
        <f>SUM(C23:C24)</f>
        <v>18262.23</v>
      </c>
      <c r="D22" s="129">
        <f aca="true" t="shared" si="3" ref="D22:M22">SUM(D23:D24)</f>
        <v>2408.1</v>
      </c>
      <c r="E22" s="129">
        <f t="shared" si="3"/>
        <v>0</v>
      </c>
      <c r="F22" s="129">
        <f t="shared" si="3"/>
        <v>0</v>
      </c>
      <c r="G22" s="129">
        <f t="shared" si="3"/>
        <v>0</v>
      </c>
      <c r="H22" s="129">
        <f t="shared" si="3"/>
        <v>0</v>
      </c>
      <c r="I22" s="129">
        <f t="shared" si="3"/>
        <v>7451.34</v>
      </c>
      <c r="J22" s="129">
        <f t="shared" si="3"/>
        <v>0</v>
      </c>
      <c r="K22" s="129">
        <f t="shared" si="3"/>
        <v>0</v>
      </c>
      <c r="L22" s="129">
        <f t="shared" si="3"/>
        <v>0</v>
      </c>
      <c r="M22" s="129">
        <f t="shared" si="3"/>
        <v>13218.99</v>
      </c>
    </row>
    <row r="23" spans="1:13" ht="15" customHeight="1">
      <c r="A23" s="26" t="s">
        <v>111</v>
      </c>
      <c r="B23" s="27" t="s">
        <v>96</v>
      </c>
      <c r="C23" s="147">
        <v>9582.68</v>
      </c>
      <c r="D23" s="101"/>
      <c r="E23" s="101"/>
      <c r="F23" s="101"/>
      <c r="G23" s="101"/>
      <c r="H23" s="101"/>
      <c r="I23" s="101">
        <v>918</v>
      </c>
      <c r="J23" s="101"/>
      <c r="K23" s="101"/>
      <c r="L23" s="101"/>
      <c r="M23" s="101">
        <f>SUM(C23,D23,E23,F23-G23-H23-I23-J23-K23-L23)</f>
        <v>8664.68</v>
      </c>
    </row>
    <row r="24" spans="1:13" ht="15" customHeight="1">
      <c r="A24" s="26" t="s">
        <v>112</v>
      </c>
      <c r="B24" s="27" t="s">
        <v>97</v>
      </c>
      <c r="C24" s="101">
        <v>8679.55</v>
      </c>
      <c r="D24" s="147">
        <v>2408.1</v>
      </c>
      <c r="E24" s="101"/>
      <c r="F24" s="101"/>
      <c r="G24" s="101"/>
      <c r="H24" s="101"/>
      <c r="I24" s="101">
        <v>6533.34</v>
      </c>
      <c r="J24" s="101"/>
      <c r="K24" s="101"/>
      <c r="L24" s="101"/>
      <c r="M24" s="101">
        <f>SUM(C24,D24,E24,F24-G24-H24-I24-J24-K24-L24)</f>
        <v>4554.3099999999995</v>
      </c>
    </row>
    <row r="25" spans="1:13" ht="15" customHeight="1">
      <c r="A25" s="25" t="s">
        <v>82</v>
      </c>
      <c r="B25" s="100" t="s">
        <v>99</v>
      </c>
      <c r="C25" s="144">
        <f>SUM(C13,C16,C19,C22)</f>
        <v>526640.6900000001</v>
      </c>
      <c r="D25" s="129">
        <f aca="true" t="shared" si="4" ref="D25:M25">SUM(D13,D16,D19,D22)</f>
        <v>255146.57</v>
      </c>
      <c r="E25" s="129">
        <f t="shared" si="4"/>
        <v>0</v>
      </c>
      <c r="F25" s="129">
        <f t="shared" si="4"/>
        <v>0</v>
      </c>
      <c r="G25" s="129">
        <f t="shared" si="4"/>
        <v>0</v>
      </c>
      <c r="H25" s="129">
        <f t="shared" si="4"/>
        <v>0</v>
      </c>
      <c r="I25" s="129">
        <f t="shared" si="4"/>
        <v>267333.08999999997</v>
      </c>
      <c r="J25" s="129">
        <f t="shared" si="4"/>
        <v>0</v>
      </c>
      <c r="K25" s="129">
        <f t="shared" si="4"/>
        <v>0</v>
      </c>
      <c r="L25" s="129">
        <f t="shared" si="4"/>
        <v>0</v>
      </c>
      <c r="M25" s="144">
        <f t="shared" si="4"/>
        <v>514454.17000000004</v>
      </c>
    </row>
    <row r="26" spans="1:13" s="94" customFormat="1" ht="15">
      <c r="A26" s="213" t="s">
        <v>69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ht="15">
      <c r="D27" s="9" t="s">
        <v>70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5748031496062992" right="0.15748031496062992" top="0.3937007874015748" bottom="0.3937007874015748" header="0.31496062992125984" footer="0"/>
  <pageSetup horizontalDpi="600" verticalDpi="600" orientation="landscape" pageOrder="overThenDown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O39" sqref="O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2015-05-11T11:52:02Z</cp:lastPrinted>
  <dcterms:created xsi:type="dcterms:W3CDTF">1996-10-14T23:33:28Z</dcterms:created>
  <dcterms:modified xsi:type="dcterms:W3CDTF">2015-05-14T06:45:31Z</dcterms:modified>
  <cp:category/>
  <cp:version/>
  <cp:contentType/>
  <cp:contentStatus/>
</cp:coreProperties>
</file>